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80"/>
  </bookViews>
  <sheets>
    <sheet name="Sheet1" sheetId="1" r:id="rId1"/>
  </sheets>
  <definedNames>
    <definedName name="_xlnm.Print_Titles" localSheetId="0">Sheet1!$2:$5</definedName>
    <definedName name="_xlnm.Print_Area" localSheetId="0">Sheet1!$A$1:$M$30</definedName>
  </definedNames>
  <calcPr calcId="144525"/>
</workbook>
</file>

<file path=xl/sharedStrings.xml><?xml version="1.0" encoding="utf-8"?>
<sst xmlns="http://schemas.openxmlformats.org/spreadsheetml/2006/main" count="43">
  <si>
    <t>附件之附件二</t>
  </si>
  <si>
    <t>土地补偿费和安置补助费明细表</t>
  </si>
  <si>
    <t xml:space="preserve">                                               单位：元、元/亩、元/人</t>
  </si>
  <si>
    <t>序号</t>
  </si>
  <si>
    <t>被征土地所有权人</t>
  </si>
  <si>
    <t>征地面积</t>
  </si>
  <si>
    <t>区片综合地价标准</t>
  </si>
  <si>
    <t>区片综合地价金额</t>
  </si>
  <si>
    <t>土地补偿费金额（30%）</t>
  </si>
  <si>
    <t>安置补助费</t>
  </si>
  <si>
    <t xml:space="preserve">两费合计         </t>
  </si>
  <si>
    <t>公顷</t>
  </si>
  <si>
    <t>亩</t>
  </si>
  <si>
    <t>补偿金额                                      （70%）</t>
  </si>
  <si>
    <t>人员安
置对象人数</t>
  </si>
  <si>
    <t>安置补助费发放标准</t>
  </si>
  <si>
    <t>安置补助费金额</t>
  </si>
  <si>
    <t>安置补助费结余部分</t>
  </si>
  <si>
    <t>斑竹村八社（新湾村一社）</t>
  </si>
  <si>
    <t>斑竹村八社（新湾村二社）</t>
  </si>
  <si>
    <t>古桥社区居委会三社（高石坎村三社）</t>
  </si>
  <si>
    <t>古桥社区居委会四社（高石坎村五社）</t>
  </si>
  <si>
    <t>古桥社区居委会四社（苟家观村四社）</t>
  </si>
  <si>
    <t>古桥社区居委会六社（苟家观村五社）</t>
  </si>
  <si>
    <t>安富街道办事处
古桥社区居委会六社（高石坎村六社）</t>
  </si>
  <si>
    <t>古桥社区居委会六社（苟家观村六社）</t>
  </si>
  <si>
    <t>古桥社区居委会七社（苟家观村七社）</t>
  </si>
  <si>
    <t>红庙社区居委会一社（徐家寺村二社）</t>
  </si>
  <si>
    <t>红庙社区居委会一社（徐家寺村五社）</t>
  </si>
  <si>
    <t>庙社区居委会二社（徐家寺村七社）</t>
  </si>
  <si>
    <t>红庙社区居委会二社（徐家寺村八社）</t>
  </si>
  <si>
    <t>红庙社区居委会二社（徐家寺村九社）</t>
  </si>
  <si>
    <t>红庙社区居委会三社（红庙村二社）</t>
  </si>
  <si>
    <t>红庙社区居委会五社（广华村六社）</t>
  </si>
  <si>
    <t>红庙社区居委会六社（广华村二社）</t>
  </si>
  <si>
    <t>石燕子社区居委会四社（罗桥村一社）</t>
  </si>
  <si>
    <t>石燕子社区居委会五社（杨石村三社）</t>
  </si>
  <si>
    <t>石燕子社区居委会五社（杨石村四社）</t>
  </si>
  <si>
    <t>石燕子社区居委会五社（杨石村五社）</t>
  </si>
  <si>
    <t>石燕子社区居委会五社（杨石村七社）</t>
  </si>
  <si>
    <t>石燕子社区居委会五社（杨石村八社）</t>
  </si>
  <si>
    <t>石燕子社区居委会六社（杨石村二社）</t>
  </si>
  <si>
    <t>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</si>
</sst>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00_ "/>
    <numFmt numFmtId="179" formatCode="0.0000;[Red]0.0000"/>
    <numFmt numFmtId="180" formatCode="0.0_ "/>
  </numFmts>
  <fonts count="32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2"/>
      <name val="方正黑体_GBK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方正仿宋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/>
    </xf>
    <xf numFmtId="179" fontId="0" fillId="0" borderId="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  <xf numFmtId="180" fontId="0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8"/>
  <sheetViews>
    <sheetView tabSelected="1" topLeftCell="A16" workbookViewId="0">
      <selection activeCell="C7" sqref="C6:C7"/>
    </sheetView>
  </sheetViews>
  <sheetFormatPr defaultColWidth="9" defaultRowHeight="14"/>
  <cols>
    <col min="1" max="1" width="4.44545454545455" customWidth="1"/>
    <col min="2" max="2" width="19" customWidth="1"/>
    <col min="3" max="3" width="10.4454545454545" customWidth="1"/>
    <col min="4" max="4" width="10.2181818181818" customWidth="1"/>
    <col min="5" max="5" width="10.1090909090909" customWidth="1"/>
    <col min="6" max="6" width="18.2727272727273" customWidth="1"/>
    <col min="7" max="7" width="14.8181818181818" customWidth="1"/>
    <col min="8" max="8" width="14.2545454545455" customWidth="1"/>
    <col min="9" max="9" width="7.37272727272727" customWidth="1"/>
    <col min="10" max="10" width="8" customWidth="1"/>
    <col min="11" max="11" width="13.1272727272727" customWidth="1"/>
    <col min="12" max="12" width="13.2545454545455" customWidth="1"/>
    <col min="13" max="13" width="13.1272727272727" customWidth="1"/>
  </cols>
  <sheetData>
    <row r="1" ht="30" customHeight="1" spans="2:2">
      <c r="B1" s="2" t="s">
        <v>0</v>
      </c>
    </row>
    <row r="2" ht="34.2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5.95" customHeight="1" spans="1:13">
      <c r="A3" s="4"/>
      <c r="B3" s="4"/>
      <c r="C3" s="3"/>
      <c r="D3" s="3"/>
      <c r="E3" s="3"/>
      <c r="F3" s="3"/>
      <c r="G3" s="3"/>
      <c r="H3" s="5" t="s">
        <v>2</v>
      </c>
      <c r="I3" s="5"/>
      <c r="J3" s="5"/>
      <c r="K3" s="5"/>
      <c r="L3" s="5"/>
      <c r="M3" s="5"/>
    </row>
    <row r="4" s="1" customFormat="1" ht="45" customHeight="1" spans="1:13">
      <c r="A4" s="6" t="s">
        <v>3</v>
      </c>
      <c r="B4" s="7" t="s">
        <v>4</v>
      </c>
      <c r="C4" s="8" t="s">
        <v>5</v>
      </c>
      <c r="D4" s="9"/>
      <c r="E4" s="10" t="s">
        <v>6</v>
      </c>
      <c r="F4" s="10" t="s">
        <v>7</v>
      </c>
      <c r="G4" s="10" t="s">
        <v>8</v>
      </c>
      <c r="H4" s="11" t="s">
        <v>9</v>
      </c>
      <c r="I4" s="29"/>
      <c r="J4" s="29"/>
      <c r="K4" s="29"/>
      <c r="L4" s="30"/>
      <c r="M4" s="31" t="s">
        <v>10</v>
      </c>
    </row>
    <row r="5" s="1" customFormat="1" ht="61" customHeight="1" spans="1:13">
      <c r="A5" s="12"/>
      <c r="B5" s="13"/>
      <c r="C5" s="14" t="s">
        <v>11</v>
      </c>
      <c r="D5" s="15" t="s">
        <v>12</v>
      </c>
      <c r="E5" s="16"/>
      <c r="F5" s="16"/>
      <c r="G5" s="16"/>
      <c r="H5" s="17" t="s">
        <v>13</v>
      </c>
      <c r="I5" s="17" t="s">
        <v>14</v>
      </c>
      <c r="J5" s="17" t="s">
        <v>15</v>
      </c>
      <c r="K5" s="32" t="s">
        <v>16</v>
      </c>
      <c r="L5" s="14" t="s">
        <v>17</v>
      </c>
      <c r="M5" s="31"/>
    </row>
    <row r="6" s="1" customFormat="1" ht="45" customHeight="1" spans="1:13">
      <c r="A6" s="18">
        <v>1</v>
      </c>
      <c r="B6" s="19" t="s">
        <v>18</v>
      </c>
      <c r="C6" s="20">
        <v>1.7307</v>
      </c>
      <c r="D6" s="21">
        <f>ROUND(C6*15,4)</f>
        <v>25.9605</v>
      </c>
      <c r="E6" s="22">
        <v>55600</v>
      </c>
      <c r="F6" s="22">
        <f t="shared" ref="F6:F13" si="0">ROUND(D6*E6,2)</f>
        <v>1443403.8</v>
      </c>
      <c r="G6" s="22">
        <f t="shared" ref="G6:G13" si="1">ROUND(F6*0.3,2)</f>
        <v>433021.14</v>
      </c>
      <c r="H6" s="22">
        <f t="shared" ref="H6:H13" si="2">ROUND(F6*0.7,2)</f>
        <v>1010382.66</v>
      </c>
      <c r="I6" s="33">
        <v>19</v>
      </c>
      <c r="J6" s="33">
        <v>35000</v>
      </c>
      <c r="K6" s="22">
        <f t="shared" ref="K6:K13" si="3">ROUND(I6*J6,2)</f>
        <v>665000</v>
      </c>
      <c r="L6" s="22">
        <f t="shared" ref="L6:L13" si="4">IF(H6&gt;=K6,ROUND(H6-K6,2),"")</f>
        <v>345382.66</v>
      </c>
      <c r="M6" s="22">
        <f t="shared" ref="M6:M13" si="5">IF(L6="",ROUND(G6+K6,2),ROUND(G6+H6,2))</f>
        <v>1443403.8</v>
      </c>
    </row>
    <row r="7" s="1" customFormat="1" ht="45" customHeight="1" spans="1:13">
      <c r="A7" s="18">
        <v>2</v>
      </c>
      <c r="B7" s="19" t="s">
        <v>19</v>
      </c>
      <c r="C7" s="23">
        <v>1.0026</v>
      </c>
      <c r="D7" s="21">
        <f t="shared" ref="D6:D14" si="6">ROUND(C7*15,4)</f>
        <v>15.039</v>
      </c>
      <c r="E7" s="22">
        <v>55600</v>
      </c>
      <c r="F7" s="22">
        <f t="shared" si="0"/>
        <v>836168.4</v>
      </c>
      <c r="G7" s="22">
        <f t="shared" si="1"/>
        <v>250850.52</v>
      </c>
      <c r="H7" s="22">
        <f t="shared" si="2"/>
        <v>585317.88</v>
      </c>
      <c r="I7" s="33">
        <v>13</v>
      </c>
      <c r="J7" s="33">
        <v>35000</v>
      </c>
      <c r="K7" s="22">
        <f t="shared" si="3"/>
        <v>455000</v>
      </c>
      <c r="L7" s="22">
        <f t="shared" si="4"/>
        <v>130317.88</v>
      </c>
      <c r="M7" s="22">
        <f t="shared" si="5"/>
        <v>836168.4</v>
      </c>
    </row>
    <row r="8" s="1" customFormat="1" ht="45" customHeight="1" spans="1:13">
      <c r="A8" s="18">
        <v>3</v>
      </c>
      <c r="B8" s="19" t="s">
        <v>20</v>
      </c>
      <c r="C8" s="23">
        <v>0.3628</v>
      </c>
      <c r="D8" s="21">
        <f t="shared" si="6"/>
        <v>5.442</v>
      </c>
      <c r="E8" s="22">
        <v>55600</v>
      </c>
      <c r="F8" s="22">
        <f t="shared" si="0"/>
        <v>302575.2</v>
      </c>
      <c r="G8" s="22">
        <f t="shared" si="1"/>
        <v>90772.56</v>
      </c>
      <c r="H8" s="22">
        <f t="shared" si="2"/>
        <v>211802.64</v>
      </c>
      <c r="I8" s="33">
        <v>4</v>
      </c>
      <c r="J8" s="33">
        <v>35000</v>
      </c>
      <c r="K8" s="22">
        <f t="shared" si="3"/>
        <v>140000</v>
      </c>
      <c r="L8" s="22">
        <f t="shared" si="4"/>
        <v>71802.64</v>
      </c>
      <c r="M8" s="22">
        <f t="shared" si="5"/>
        <v>302575.2</v>
      </c>
    </row>
    <row r="9" s="1" customFormat="1" ht="45" customHeight="1" spans="1:13">
      <c r="A9" s="18">
        <v>4</v>
      </c>
      <c r="B9" s="19" t="s">
        <v>21</v>
      </c>
      <c r="C9" s="23">
        <v>0.4324</v>
      </c>
      <c r="D9" s="21">
        <f t="shared" si="6"/>
        <v>6.486</v>
      </c>
      <c r="E9" s="22">
        <v>55600</v>
      </c>
      <c r="F9" s="22">
        <f t="shared" si="0"/>
        <v>360621.6</v>
      </c>
      <c r="G9" s="22">
        <f t="shared" si="1"/>
        <v>108186.48</v>
      </c>
      <c r="H9" s="22">
        <f t="shared" si="2"/>
        <v>252435.12</v>
      </c>
      <c r="I9" s="33">
        <v>4</v>
      </c>
      <c r="J9" s="33">
        <v>35000</v>
      </c>
      <c r="K9" s="22">
        <f t="shared" si="3"/>
        <v>140000</v>
      </c>
      <c r="L9" s="22">
        <f t="shared" si="4"/>
        <v>112435.12</v>
      </c>
      <c r="M9" s="22">
        <f t="shared" si="5"/>
        <v>360621.6</v>
      </c>
    </row>
    <row r="10" s="1" customFormat="1" ht="45" customHeight="1" spans="1:13">
      <c r="A10" s="18">
        <v>5</v>
      </c>
      <c r="B10" s="19" t="s">
        <v>22</v>
      </c>
      <c r="C10" s="23">
        <v>1.548</v>
      </c>
      <c r="D10" s="21">
        <f t="shared" si="6"/>
        <v>23.22</v>
      </c>
      <c r="E10" s="22">
        <v>55600</v>
      </c>
      <c r="F10" s="22">
        <f t="shared" si="0"/>
        <v>1291032</v>
      </c>
      <c r="G10" s="22">
        <f t="shared" si="1"/>
        <v>387309.6</v>
      </c>
      <c r="H10" s="22">
        <f t="shared" si="2"/>
        <v>903722.4</v>
      </c>
      <c r="I10" s="33">
        <v>12</v>
      </c>
      <c r="J10" s="33">
        <v>35000</v>
      </c>
      <c r="K10" s="22">
        <f t="shared" si="3"/>
        <v>420000</v>
      </c>
      <c r="L10" s="22">
        <f t="shared" si="4"/>
        <v>483722.4</v>
      </c>
      <c r="M10" s="22">
        <f t="shared" si="5"/>
        <v>1291032</v>
      </c>
    </row>
    <row r="11" s="1" customFormat="1" ht="45" customHeight="1" spans="1:13">
      <c r="A11" s="18">
        <v>6</v>
      </c>
      <c r="B11" s="19" t="s">
        <v>23</v>
      </c>
      <c r="C11" s="23">
        <v>1.2096</v>
      </c>
      <c r="D11" s="21">
        <f t="shared" si="6"/>
        <v>18.144</v>
      </c>
      <c r="E11" s="22">
        <v>55600</v>
      </c>
      <c r="F11" s="22">
        <f t="shared" si="0"/>
        <v>1008806.4</v>
      </c>
      <c r="G11" s="22">
        <f t="shared" si="1"/>
        <v>302641.92</v>
      </c>
      <c r="H11" s="22">
        <f t="shared" si="2"/>
        <v>706164.48</v>
      </c>
      <c r="I11" s="33">
        <v>15</v>
      </c>
      <c r="J11" s="33">
        <v>35000</v>
      </c>
      <c r="K11" s="22">
        <f t="shared" si="3"/>
        <v>525000</v>
      </c>
      <c r="L11" s="22">
        <f t="shared" si="4"/>
        <v>181164.48</v>
      </c>
      <c r="M11" s="22">
        <f t="shared" si="5"/>
        <v>1008806.4</v>
      </c>
    </row>
    <row r="12" s="1" customFormat="1" ht="45" customHeight="1" spans="1:13">
      <c r="A12" s="18">
        <v>7</v>
      </c>
      <c r="B12" s="19" t="s">
        <v>24</v>
      </c>
      <c r="C12" s="23">
        <v>0.1798</v>
      </c>
      <c r="D12" s="21">
        <f t="shared" si="6"/>
        <v>2.697</v>
      </c>
      <c r="E12" s="22">
        <v>55600</v>
      </c>
      <c r="F12" s="22">
        <f t="shared" si="0"/>
        <v>149953.2</v>
      </c>
      <c r="G12" s="22">
        <f t="shared" si="1"/>
        <v>44985.96</v>
      </c>
      <c r="H12" s="22">
        <f t="shared" si="2"/>
        <v>104967.24</v>
      </c>
      <c r="I12" s="33">
        <v>3</v>
      </c>
      <c r="J12" s="33">
        <v>35000</v>
      </c>
      <c r="K12" s="22">
        <f t="shared" si="3"/>
        <v>105000</v>
      </c>
      <c r="L12" s="22" t="str">
        <f t="shared" si="4"/>
        <v/>
      </c>
      <c r="M12" s="22">
        <f t="shared" si="5"/>
        <v>149985.96</v>
      </c>
    </row>
    <row r="13" s="1" customFormat="1" ht="45" customHeight="1" spans="1:13">
      <c r="A13" s="18">
        <v>8</v>
      </c>
      <c r="B13" s="19" t="s">
        <v>25</v>
      </c>
      <c r="C13" s="23">
        <v>0.5976</v>
      </c>
      <c r="D13" s="21">
        <f t="shared" si="6"/>
        <v>8.964</v>
      </c>
      <c r="E13" s="22">
        <v>55600</v>
      </c>
      <c r="F13" s="22">
        <f t="shared" si="0"/>
        <v>498398.4</v>
      </c>
      <c r="G13" s="22">
        <f t="shared" si="1"/>
        <v>149519.52</v>
      </c>
      <c r="H13" s="22">
        <f t="shared" si="2"/>
        <v>348878.88</v>
      </c>
      <c r="I13" s="33">
        <v>6</v>
      </c>
      <c r="J13" s="33">
        <v>35000</v>
      </c>
      <c r="K13" s="22">
        <f t="shared" si="3"/>
        <v>210000</v>
      </c>
      <c r="L13" s="22">
        <f t="shared" si="4"/>
        <v>138878.88</v>
      </c>
      <c r="M13" s="22">
        <f t="shared" si="5"/>
        <v>498398.4</v>
      </c>
    </row>
    <row r="14" s="1" customFormat="1" ht="45" customHeight="1" spans="1:13">
      <c r="A14" s="18">
        <v>9</v>
      </c>
      <c r="B14" s="19" t="s">
        <v>26</v>
      </c>
      <c r="C14" s="23">
        <v>1.7705</v>
      </c>
      <c r="D14" s="21">
        <f t="shared" ref="D14:D29" si="7">ROUND(C14*15,4)</f>
        <v>26.5575</v>
      </c>
      <c r="E14" s="22">
        <v>55600</v>
      </c>
      <c r="F14" s="22">
        <f t="shared" ref="F14:F29" si="8">ROUND(D14*E14,2)</f>
        <v>1476597</v>
      </c>
      <c r="G14" s="22">
        <f t="shared" ref="G14:G29" si="9">ROUND(F14*0.3,2)</f>
        <v>442979.1</v>
      </c>
      <c r="H14" s="22">
        <f t="shared" ref="H14:H29" si="10">ROUND(F14*0.7,2)</f>
        <v>1033617.9</v>
      </c>
      <c r="I14" s="33">
        <v>21</v>
      </c>
      <c r="J14" s="33">
        <v>35000</v>
      </c>
      <c r="K14" s="22">
        <f t="shared" ref="K14:K29" si="11">ROUND(I14*J14,2)</f>
        <v>735000</v>
      </c>
      <c r="L14" s="22">
        <f t="shared" ref="L14:L29" si="12">IF(H14&gt;=K14,ROUND(H14-K14,2),"")</f>
        <v>298617.9</v>
      </c>
      <c r="M14" s="22">
        <f t="shared" ref="M14:M29" si="13">IF(L14="",ROUND(G14+K14,2),ROUND(G14+H14,2))</f>
        <v>1476597</v>
      </c>
    </row>
    <row r="15" s="1" customFormat="1" ht="45" customHeight="1" spans="1:13">
      <c r="A15" s="18">
        <v>10</v>
      </c>
      <c r="B15" s="19" t="s">
        <v>27</v>
      </c>
      <c r="C15" s="23">
        <v>1.4529</v>
      </c>
      <c r="D15" s="21">
        <f t="shared" si="7"/>
        <v>21.7935</v>
      </c>
      <c r="E15" s="22">
        <v>55600</v>
      </c>
      <c r="F15" s="22">
        <f t="shared" si="8"/>
        <v>1211718.6</v>
      </c>
      <c r="G15" s="22">
        <f t="shared" si="9"/>
        <v>363515.58</v>
      </c>
      <c r="H15" s="22">
        <f t="shared" si="10"/>
        <v>848203.02</v>
      </c>
      <c r="I15" s="33">
        <v>10</v>
      </c>
      <c r="J15" s="33">
        <v>35000</v>
      </c>
      <c r="K15" s="22">
        <f t="shared" si="11"/>
        <v>350000</v>
      </c>
      <c r="L15" s="22">
        <f t="shared" si="12"/>
        <v>498203.02</v>
      </c>
      <c r="M15" s="22">
        <f t="shared" si="13"/>
        <v>1211718.6</v>
      </c>
    </row>
    <row r="16" s="1" customFormat="1" ht="45" customHeight="1" spans="1:13">
      <c r="A16" s="18">
        <v>11</v>
      </c>
      <c r="B16" s="19" t="s">
        <v>28</v>
      </c>
      <c r="C16" s="23">
        <v>0.2071</v>
      </c>
      <c r="D16" s="21">
        <f t="shared" si="7"/>
        <v>3.1065</v>
      </c>
      <c r="E16" s="22">
        <v>55600</v>
      </c>
      <c r="F16" s="22">
        <f t="shared" si="8"/>
        <v>172721.4</v>
      </c>
      <c r="G16" s="22">
        <f t="shared" si="9"/>
        <v>51816.42</v>
      </c>
      <c r="H16" s="22">
        <f t="shared" si="10"/>
        <v>120904.98</v>
      </c>
      <c r="I16" s="33">
        <v>2</v>
      </c>
      <c r="J16" s="33">
        <v>35000</v>
      </c>
      <c r="K16" s="22">
        <f t="shared" si="11"/>
        <v>70000</v>
      </c>
      <c r="L16" s="22">
        <f t="shared" si="12"/>
        <v>50904.98</v>
      </c>
      <c r="M16" s="22">
        <f t="shared" si="13"/>
        <v>172721.4</v>
      </c>
    </row>
    <row r="17" s="1" customFormat="1" ht="45" customHeight="1" spans="1:13">
      <c r="A17" s="18">
        <v>12</v>
      </c>
      <c r="B17" s="19" t="s">
        <v>29</v>
      </c>
      <c r="C17" s="23">
        <v>1.3988</v>
      </c>
      <c r="D17" s="21">
        <f t="shared" si="7"/>
        <v>20.982</v>
      </c>
      <c r="E17" s="22">
        <v>55600</v>
      </c>
      <c r="F17" s="22">
        <f t="shared" si="8"/>
        <v>1166599.2</v>
      </c>
      <c r="G17" s="22">
        <f t="shared" si="9"/>
        <v>349979.76</v>
      </c>
      <c r="H17" s="22">
        <f t="shared" si="10"/>
        <v>816619.44</v>
      </c>
      <c r="I17" s="33">
        <v>7</v>
      </c>
      <c r="J17" s="33">
        <v>35000</v>
      </c>
      <c r="K17" s="22">
        <f t="shared" si="11"/>
        <v>245000</v>
      </c>
      <c r="L17" s="22">
        <f t="shared" si="12"/>
        <v>571619.44</v>
      </c>
      <c r="M17" s="22">
        <f t="shared" si="13"/>
        <v>1166599.2</v>
      </c>
    </row>
    <row r="18" s="1" customFormat="1" ht="45" customHeight="1" spans="1:13">
      <c r="A18" s="18">
        <v>13</v>
      </c>
      <c r="B18" s="19" t="s">
        <v>30</v>
      </c>
      <c r="C18" s="23">
        <v>1.8927</v>
      </c>
      <c r="D18" s="21">
        <f t="shared" si="7"/>
        <v>28.3905</v>
      </c>
      <c r="E18" s="22">
        <v>55600</v>
      </c>
      <c r="F18" s="22">
        <f t="shared" si="8"/>
        <v>1578511.8</v>
      </c>
      <c r="G18" s="22">
        <f t="shared" si="9"/>
        <v>473553.54</v>
      </c>
      <c r="H18" s="22">
        <f t="shared" si="10"/>
        <v>1104958.26</v>
      </c>
      <c r="I18" s="33">
        <v>17</v>
      </c>
      <c r="J18" s="33">
        <v>35000</v>
      </c>
      <c r="K18" s="22">
        <f t="shared" si="11"/>
        <v>595000</v>
      </c>
      <c r="L18" s="22">
        <f t="shared" si="12"/>
        <v>509958.26</v>
      </c>
      <c r="M18" s="22">
        <f t="shared" si="13"/>
        <v>1578511.8</v>
      </c>
    </row>
    <row r="19" s="1" customFormat="1" ht="45" customHeight="1" spans="1:13">
      <c r="A19" s="18">
        <v>14</v>
      </c>
      <c r="B19" s="19" t="s">
        <v>31</v>
      </c>
      <c r="C19" s="23">
        <v>0.2198</v>
      </c>
      <c r="D19" s="21">
        <f t="shared" si="7"/>
        <v>3.297</v>
      </c>
      <c r="E19" s="22">
        <v>55600</v>
      </c>
      <c r="F19" s="22">
        <f t="shared" si="8"/>
        <v>183313.2</v>
      </c>
      <c r="G19" s="22">
        <f t="shared" si="9"/>
        <v>54993.96</v>
      </c>
      <c r="H19" s="22">
        <f t="shared" si="10"/>
        <v>128319.24</v>
      </c>
      <c r="I19" s="33">
        <v>2</v>
      </c>
      <c r="J19" s="33">
        <v>35000</v>
      </c>
      <c r="K19" s="22">
        <f t="shared" si="11"/>
        <v>70000</v>
      </c>
      <c r="L19" s="22">
        <f t="shared" si="12"/>
        <v>58319.24</v>
      </c>
      <c r="M19" s="22">
        <f t="shared" si="13"/>
        <v>183313.2</v>
      </c>
    </row>
    <row r="20" s="1" customFormat="1" ht="45" customHeight="1" spans="1:13">
      <c r="A20" s="18">
        <v>15</v>
      </c>
      <c r="B20" s="19" t="s">
        <v>32</v>
      </c>
      <c r="C20" s="23">
        <v>1.6811</v>
      </c>
      <c r="D20" s="21">
        <f t="shared" si="7"/>
        <v>25.2165</v>
      </c>
      <c r="E20" s="22">
        <v>55600</v>
      </c>
      <c r="F20" s="22">
        <f t="shared" si="8"/>
        <v>1402037.4</v>
      </c>
      <c r="G20" s="22">
        <f t="shared" si="9"/>
        <v>420611.22</v>
      </c>
      <c r="H20" s="22">
        <f t="shared" si="10"/>
        <v>981426.18</v>
      </c>
      <c r="I20" s="33">
        <v>12</v>
      </c>
      <c r="J20" s="33">
        <v>35000</v>
      </c>
      <c r="K20" s="22">
        <f t="shared" si="11"/>
        <v>420000</v>
      </c>
      <c r="L20" s="22">
        <f t="shared" si="12"/>
        <v>561426.18</v>
      </c>
      <c r="M20" s="22">
        <f t="shared" si="13"/>
        <v>1402037.4</v>
      </c>
    </row>
    <row r="21" s="1" customFormat="1" ht="45" customHeight="1" spans="1:13">
      <c r="A21" s="18">
        <v>16</v>
      </c>
      <c r="B21" s="19" t="s">
        <v>33</v>
      </c>
      <c r="C21" s="23">
        <v>0.0553</v>
      </c>
      <c r="D21" s="21">
        <f t="shared" si="7"/>
        <v>0.8295</v>
      </c>
      <c r="E21" s="22">
        <v>55600</v>
      </c>
      <c r="F21" s="22">
        <f t="shared" si="8"/>
        <v>46120.2</v>
      </c>
      <c r="G21" s="22">
        <f t="shared" si="9"/>
        <v>13836.06</v>
      </c>
      <c r="H21" s="22">
        <f t="shared" si="10"/>
        <v>32284.14</v>
      </c>
      <c r="I21" s="33">
        <v>1</v>
      </c>
      <c r="J21" s="33">
        <v>35000</v>
      </c>
      <c r="K21" s="22">
        <f t="shared" si="11"/>
        <v>35000</v>
      </c>
      <c r="L21" s="22" t="str">
        <f t="shared" si="12"/>
        <v/>
      </c>
      <c r="M21" s="22">
        <f t="shared" si="13"/>
        <v>48836.06</v>
      </c>
    </row>
    <row r="22" s="1" customFormat="1" ht="45" customHeight="1" spans="1:13">
      <c r="A22" s="18">
        <v>17</v>
      </c>
      <c r="B22" s="19" t="s">
        <v>34</v>
      </c>
      <c r="C22" s="23">
        <v>0.6337</v>
      </c>
      <c r="D22" s="21">
        <f t="shared" si="7"/>
        <v>9.5055</v>
      </c>
      <c r="E22" s="22">
        <v>55600</v>
      </c>
      <c r="F22" s="22">
        <f t="shared" si="8"/>
        <v>528505.8</v>
      </c>
      <c r="G22" s="22">
        <f t="shared" si="9"/>
        <v>158551.74</v>
      </c>
      <c r="H22" s="22">
        <f t="shared" si="10"/>
        <v>369954.06</v>
      </c>
      <c r="I22" s="33">
        <v>7</v>
      </c>
      <c r="J22" s="33">
        <v>35000</v>
      </c>
      <c r="K22" s="22">
        <f t="shared" si="11"/>
        <v>245000</v>
      </c>
      <c r="L22" s="22">
        <f t="shared" si="12"/>
        <v>124954.06</v>
      </c>
      <c r="M22" s="22">
        <f t="shared" si="13"/>
        <v>528505.8</v>
      </c>
    </row>
    <row r="23" s="1" customFormat="1" ht="45" customHeight="1" spans="1:13">
      <c r="A23" s="18">
        <v>18</v>
      </c>
      <c r="B23" s="19" t="s">
        <v>35</v>
      </c>
      <c r="C23" s="23">
        <v>2.2194</v>
      </c>
      <c r="D23" s="21">
        <f t="shared" si="7"/>
        <v>33.291</v>
      </c>
      <c r="E23" s="22">
        <v>55600</v>
      </c>
      <c r="F23" s="22">
        <f t="shared" si="8"/>
        <v>1850979.6</v>
      </c>
      <c r="G23" s="22">
        <f t="shared" si="9"/>
        <v>555293.88</v>
      </c>
      <c r="H23" s="22">
        <f t="shared" si="10"/>
        <v>1295685.72</v>
      </c>
      <c r="I23" s="33">
        <v>18</v>
      </c>
      <c r="J23" s="33">
        <v>35000</v>
      </c>
      <c r="K23" s="22">
        <f t="shared" si="11"/>
        <v>630000</v>
      </c>
      <c r="L23" s="22">
        <f t="shared" si="12"/>
        <v>665685.72</v>
      </c>
      <c r="M23" s="22">
        <f t="shared" si="13"/>
        <v>1850979.6</v>
      </c>
    </row>
    <row r="24" s="1" customFormat="1" ht="45" customHeight="1" spans="1:13">
      <c r="A24" s="18">
        <v>19</v>
      </c>
      <c r="B24" s="19" t="s">
        <v>36</v>
      </c>
      <c r="C24" s="23">
        <v>1.6183</v>
      </c>
      <c r="D24" s="21">
        <f t="shared" si="7"/>
        <v>24.2745</v>
      </c>
      <c r="E24" s="22">
        <v>55600</v>
      </c>
      <c r="F24" s="22">
        <f t="shared" si="8"/>
        <v>1349662.2</v>
      </c>
      <c r="G24" s="22">
        <f t="shared" si="9"/>
        <v>404898.66</v>
      </c>
      <c r="H24" s="22">
        <f t="shared" si="10"/>
        <v>944763.54</v>
      </c>
      <c r="I24" s="33">
        <v>24</v>
      </c>
      <c r="J24" s="33">
        <v>35000</v>
      </c>
      <c r="K24" s="22">
        <f t="shared" si="11"/>
        <v>840000</v>
      </c>
      <c r="L24" s="22">
        <f t="shared" si="12"/>
        <v>104763.54</v>
      </c>
      <c r="M24" s="22">
        <f t="shared" si="13"/>
        <v>1349662.2</v>
      </c>
    </row>
    <row r="25" s="1" customFormat="1" ht="45" customHeight="1" spans="1:13">
      <c r="A25" s="18">
        <v>20</v>
      </c>
      <c r="B25" s="19" t="s">
        <v>37</v>
      </c>
      <c r="C25" s="23">
        <v>0.0029</v>
      </c>
      <c r="D25" s="21">
        <f t="shared" si="7"/>
        <v>0.0435</v>
      </c>
      <c r="E25" s="22">
        <v>55600</v>
      </c>
      <c r="F25" s="22">
        <f t="shared" si="8"/>
        <v>2418.6</v>
      </c>
      <c r="G25" s="22">
        <f t="shared" si="9"/>
        <v>725.58</v>
      </c>
      <c r="H25" s="22">
        <f t="shared" si="10"/>
        <v>1693.02</v>
      </c>
      <c r="I25" s="33">
        <v>1</v>
      </c>
      <c r="J25" s="33">
        <v>35000</v>
      </c>
      <c r="K25" s="22">
        <f t="shared" si="11"/>
        <v>35000</v>
      </c>
      <c r="L25" s="22" t="str">
        <f t="shared" si="12"/>
        <v/>
      </c>
      <c r="M25" s="22">
        <f t="shared" si="13"/>
        <v>35725.58</v>
      </c>
    </row>
    <row r="26" s="1" customFormat="1" ht="45" customHeight="1" spans="1:13">
      <c r="A26" s="18">
        <v>21</v>
      </c>
      <c r="B26" s="19" t="s">
        <v>38</v>
      </c>
      <c r="C26" s="23">
        <v>0.8318</v>
      </c>
      <c r="D26" s="21">
        <f t="shared" si="7"/>
        <v>12.477</v>
      </c>
      <c r="E26" s="22">
        <v>55600</v>
      </c>
      <c r="F26" s="22">
        <f t="shared" si="8"/>
        <v>693721.2</v>
      </c>
      <c r="G26" s="22">
        <f t="shared" si="9"/>
        <v>208116.36</v>
      </c>
      <c r="H26" s="22">
        <f t="shared" si="10"/>
        <v>485604.84</v>
      </c>
      <c r="I26" s="33">
        <v>8</v>
      </c>
      <c r="J26" s="33">
        <v>35000</v>
      </c>
      <c r="K26" s="22">
        <f t="shared" si="11"/>
        <v>280000</v>
      </c>
      <c r="L26" s="22">
        <f t="shared" si="12"/>
        <v>205604.84</v>
      </c>
      <c r="M26" s="22">
        <f t="shared" si="13"/>
        <v>693721.2</v>
      </c>
    </row>
    <row r="27" s="1" customFormat="1" ht="45" customHeight="1" spans="1:13">
      <c r="A27" s="18">
        <v>22</v>
      </c>
      <c r="B27" s="19" t="s">
        <v>39</v>
      </c>
      <c r="C27" s="23">
        <v>0.939</v>
      </c>
      <c r="D27" s="21">
        <f t="shared" si="7"/>
        <v>14.085</v>
      </c>
      <c r="E27" s="22">
        <v>55600</v>
      </c>
      <c r="F27" s="22">
        <f t="shared" si="8"/>
        <v>783126</v>
      </c>
      <c r="G27" s="22">
        <f t="shared" si="9"/>
        <v>234937.8</v>
      </c>
      <c r="H27" s="22">
        <f t="shared" si="10"/>
        <v>548188.2</v>
      </c>
      <c r="I27" s="33">
        <v>10</v>
      </c>
      <c r="J27" s="33">
        <v>35000</v>
      </c>
      <c r="K27" s="22">
        <f t="shared" si="11"/>
        <v>350000</v>
      </c>
      <c r="L27" s="22">
        <f t="shared" si="12"/>
        <v>198188.2</v>
      </c>
      <c r="M27" s="22">
        <f t="shared" si="13"/>
        <v>783126</v>
      </c>
    </row>
    <row r="28" s="1" customFormat="1" ht="45" customHeight="1" spans="1:13">
      <c r="A28" s="18">
        <v>23</v>
      </c>
      <c r="B28" s="19" t="s">
        <v>40</v>
      </c>
      <c r="C28" s="23">
        <v>0.3336</v>
      </c>
      <c r="D28" s="21">
        <f t="shared" si="7"/>
        <v>5.004</v>
      </c>
      <c r="E28" s="22">
        <v>55600</v>
      </c>
      <c r="F28" s="22">
        <f t="shared" si="8"/>
        <v>278222.4</v>
      </c>
      <c r="G28" s="22">
        <f t="shared" si="9"/>
        <v>83466.72</v>
      </c>
      <c r="H28" s="22">
        <f t="shared" si="10"/>
        <v>194755.68</v>
      </c>
      <c r="I28" s="33">
        <v>4</v>
      </c>
      <c r="J28" s="33">
        <v>35000</v>
      </c>
      <c r="K28" s="22">
        <f t="shared" si="11"/>
        <v>140000</v>
      </c>
      <c r="L28" s="22">
        <f t="shared" si="12"/>
        <v>54755.68</v>
      </c>
      <c r="M28" s="22">
        <f t="shared" si="13"/>
        <v>278222.4</v>
      </c>
    </row>
    <row r="29" s="1" customFormat="1" ht="45" customHeight="1" spans="1:13">
      <c r="A29" s="18">
        <v>24</v>
      </c>
      <c r="B29" s="19" t="s">
        <v>41</v>
      </c>
      <c r="C29" s="23">
        <v>0.1689</v>
      </c>
      <c r="D29" s="21">
        <f t="shared" si="7"/>
        <v>2.5335</v>
      </c>
      <c r="E29" s="22">
        <v>55600</v>
      </c>
      <c r="F29" s="22">
        <f t="shared" si="8"/>
        <v>140862.6</v>
      </c>
      <c r="G29" s="22">
        <f t="shared" si="9"/>
        <v>42258.78</v>
      </c>
      <c r="H29" s="22">
        <f t="shared" si="10"/>
        <v>98603.82</v>
      </c>
      <c r="I29" s="33">
        <v>2</v>
      </c>
      <c r="J29" s="33">
        <v>35000</v>
      </c>
      <c r="K29" s="22">
        <f t="shared" si="11"/>
        <v>70000</v>
      </c>
      <c r="L29" s="22">
        <f t="shared" si="12"/>
        <v>28603.82</v>
      </c>
      <c r="M29" s="22">
        <f t="shared" si="13"/>
        <v>140862.6</v>
      </c>
    </row>
    <row r="30" s="1" customFormat="1" ht="38" customHeight="1" spans="1:13">
      <c r="A30" s="24" t="s">
        <v>42</v>
      </c>
      <c r="B30" s="25"/>
      <c r="C30" s="26">
        <f>SUM(C6:C29)</f>
        <v>22.4893</v>
      </c>
      <c r="D30" s="21">
        <f>SUM(D6:D29)</f>
        <v>337.3395</v>
      </c>
      <c r="E30" s="27"/>
      <c r="F30" s="22">
        <f>SUM(F6:F29)</f>
        <v>18756076.2</v>
      </c>
      <c r="G30" s="22">
        <f>SUM(G6:G29)</f>
        <v>5626822.86</v>
      </c>
      <c r="H30" s="22">
        <f>SUM(H6:H29)</f>
        <v>13129253.34</v>
      </c>
      <c r="I30" s="33">
        <f>SUM(I6:I29)</f>
        <v>222</v>
      </c>
      <c r="J30" s="34"/>
      <c r="K30" s="22">
        <f>SUM(K6:K29)</f>
        <v>7770000</v>
      </c>
      <c r="L30" s="22">
        <f>SUM(L6:L29)</f>
        <v>5395308.94</v>
      </c>
      <c r="M30" s="22">
        <f>SUM(M6:M29)</f>
        <v>18792131.8</v>
      </c>
    </row>
    <row r="38" spans="4:4">
      <c r="D38" s="28"/>
    </row>
  </sheetData>
  <mergeCells count="12">
    <mergeCell ref="A2:M2"/>
    <mergeCell ref="A3:B3"/>
    <mergeCell ref="H3:M3"/>
    <mergeCell ref="C4:D4"/>
    <mergeCell ref="H4:L4"/>
    <mergeCell ref="A30:B30"/>
    <mergeCell ref="A4:A5"/>
    <mergeCell ref="B4:B5"/>
    <mergeCell ref="E4:E5"/>
    <mergeCell ref="F4:F5"/>
    <mergeCell ref="G4:G5"/>
    <mergeCell ref="M4:M5"/>
  </mergeCells>
  <printOptions horizontalCentered="1"/>
  <pageMargins left="0.357638888888889" right="0.357638888888889" top="0.605555555555556" bottom="0.605555555555556" header="0.511805555555556" footer="0.511805555555556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tangjun</cp:lastModifiedBy>
  <dcterms:created xsi:type="dcterms:W3CDTF">2021-07-23T02:04:00Z</dcterms:created>
  <cp:lastPrinted>2021-08-03T02:05:00Z</cp:lastPrinted>
  <dcterms:modified xsi:type="dcterms:W3CDTF">2021-09-01T01:04:28Z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