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25"/>
  </bookViews>
  <sheets>
    <sheet name="附表1 项目库备案表" sheetId="1" r:id="rId1"/>
    <sheet name="勿删" sheetId="2" r:id="rId2"/>
  </sheets>
  <definedNames>
    <definedName name="_xlnm._FilterDatabase" localSheetId="0" hidden="1">'附表1 项目库备案表'!$6:$40</definedName>
    <definedName name="产业项目">勿删!$B$2:$B$6</definedName>
    <definedName name="村公共服务">勿删!$M$2:$M$5</definedName>
    <definedName name="村基础设施">勿删!$L$2:$L$7</definedName>
    <definedName name="公益岗位">勿删!$E$2</definedName>
    <definedName name="健康扶贫">勿删!$G$2:$G$7</definedName>
    <definedName name="教育扶贫">勿删!$F$2:$F$5</definedName>
    <definedName name="金融扶贫">勿删!$I$2:$I$6</definedName>
    <definedName name="就业扶贫">勿删!$C$2:$C$5</definedName>
    <definedName name="生活条件改善">勿删!$J$2:$J$4</definedName>
    <definedName name="危房改造">勿删!$H$2</definedName>
    <definedName name="项目管理费">勿删!$N$2</definedName>
    <definedName name="项目类型">勿删!$B$1:$N$1</definedName>
    <definedName name="易地扶贫搬迁">勿删!$D$2:$D$3</definedName>
    <definedName name="综合保障性扶贫">勿删!$K$2:$K$6</definedName>
    <definedName name="_xlnm.Print_Titles" localSheetId="0">'附表1 项目库备案表'!$3:$6</definedName>
  </definedNames>
  <calcPr calcId="144525" concurrentCalc="0"/>
</workbook>
</file>

<file path=xl/sharedStrings.xml><?xml version="1.0" encoding="utf-8"?>
<sst xmlns="http://schemas.openxmlformats.org/spreadsheetml/2006/main" count="452" uniqueCount="266">
  <si>
    <t xml:space="preserve"> 附件</t>
  </si>
  <si>
    <t>荣昌区衔接资金年度项目计划（2022年）</t>
  </si>
  <si>
    <r>
      <rPr>
        <sz val="9"/>
        <rFont val="方正黑体_GBK"/>
        <charset val="134"/>
      </rPr>
      <t>序号</t>
    </r>
  </si>
  <si>
    <r>
      <rPr>
        <sz val="9"/>
        <rFont val="方正黑体_GBK"/>
        <charset val="134"/>
      </rPr>
      <t>项目名称</t>
    </r>
  </si>
  <si>
    <r>
      <rPr>
        <sz val="9"/>
        <rFont val="方正黑体_GBK"/>
        <charset val="134"/>
      </rPr>
      <t>项目类型</t>
    </r>
  </si>
  <si>
    <r>
      <rPr>
        <sz val="9"/>
        <rFont val="方正黑体_GBK"/>
        <charset val="134"/>
      </rPr>
      <t>建设任务</t>
    </r>
  </si>
  <si>
    <r>
      <rPr>
        <sz val="9"/>
        <rFont val="方正黑体_GBK"/>
        <charset val="134"/>
      </rPr>
      <t>实施地点</t>
    </r>
  </si>
  <si>
    <r>
      <rPr>
        <sz val="9"/>
        <rFont val="方正黑体_GBK"/>
        <charset val="134"/>
      </rPr>
      <t>绩效目标</t>
    </r>
  </si>
  <si>
    <r>
      <rPr>
        <sz val="9"/>
        <rFont val="方正黑体_GBK"/>
        <charset val="134"/>
      </rPr>
      <t>年度总目标</t>
    </r>
  </si>
  <si>
    <r>
      <rPr>
        <sz val="9"/>
        <rFont val="方正黑体_GBK"/>
        <charset val="134"/>
      </rPr>
      <t>实施单位</t>
    </r>
  </si>
  <si>
    <r>
      <rPr>
        <sz val="9"/>
        <rFont val="方正黑体_GBK"/>
        <charset val="134"/>
      </rPr>
      <t>规划年度</t>
    </r>
  </si>
  <si>
    <r>
      <rPr>
        <sz val="9"/>
        <rFont val="方正黑体_GBK"/>
        <charset val="134"/>
      </rPr>
      <t>资金规模和筹资方式</t>
    </r>
  </si>
  <si>
    <r>
      <rPr>
        <sz val="9"/>
        <rFont val="方正黑体_GBK"/>
        <charset val="134"/>
      </rPr>
      <t>项目负责人</t>
    </r>
  </si>
  <si>
    <r>
      <rPr>
        <sz val="9"/>
        <rFont val="方正黑体_GBK"/>
        <charset val="134"/>
      </rPr>
      <t>联系电话</t>
    </r>
  </si>
  <si>
    <r>
      <rPr>
        <sz val="9"/>
        <rFont val="方正黑体_GBK"/>
        <charset val="134"/>
      </rPr>
      <t>主管部门</t>
    </r>
  </si>
  <si>
    <r>
      <rPr>
        <sz val="9"/>
        <rFont val="方正黑体_GBK"/>
        <charset val="134"/>
      </rPr>
      <t>业主单位</t>
    </r>
  </si>
  <si>
    <r>
      <rPr>
        <sz val="9"/>
        <rFont val="方正黑体_GBK"/>
        <charset val="134"/>
      </rPr>
      <t>小计（万元）</t>
    </r>
  </si>
  <si>
    <r>
      <rPr>
        <sz val="9"/>
        <rFont val="方正黑体_GBK"/>
        <charset val="134"/>
      </rPr>
      <t>财政资金</t>
    </r>
  </si>
  <si>
    <r>
      <rPr>
        <sz val="9"/>
        <rFont val="方正黑体_GBK"/>
        <charset val="134"/>
      </rPr>
      <t>群众自筹等其他资金</t>
    </r>
  </si>
  <si>
    <r>
      <rPr>
        <sz val="9"/>
        <rFont val="方正黑体_GBK"/>
        <charset val="134"/>
      </rPr>
      <t>衔接资金</t>
    </r>
  </si>
  <si>
    <r>
      <rPr>
        <sz val="9"/>
        <rFont val="方正黑体_GBK"/>
        <charset val="134"/>
      </rPr>
      <t>其他财政涉农整合资金</t>
    </r>
  </si>
  <si>
    <r>
      <rPr>
        <sz val="9"/>
        <rFont val="方正黑体_GBK"/>
        <charset val="134"/>
      </rPr>
      <t>其他财政资金</t>
    </r>
  </si>
  <si>
    <r>
      <rPr>
        <b/>
        <sz val="10"/>
        <rFont val="方正仿宋_GBK"/>
        <charset val="134"/>
      </rPr>
      <t>荣昌区</t>
    </r>
    <r>
      <rPr>
        <b/>
        <sz val="10"/>
        <rFont val="Times New Roman"/>
        <charset val="134"/>
      </rPr>
      <t>2022</t>
    </r>
    <r>
      <rPr>
        <b/>
        <sz val="10"/>
        <rFont val="方正仿宋_GBK"/>
        <charset val="134"/>
      </rPr>
      <t>年巩固脱贫保</t>
    </r>
  </si>
  <si>
    <r>
      <rPr>
        <b/>
        <sz val="10"/>
        <rFont val="方正仿宋_GBK"/>
        <charset val="134"/>
      </rPr>
      <t>健康扶贫</t>
    </r>
  </si>
  <si>
    <r>
      <rPr>
        <b/>
        <sz val="10"/>
        <rFont val="方正仿宋_GBK"/>
        <charset val="134"/>
      </rPr>
      <t>对全国防返贫监测信息系统中的建档立卡脱贫人口参加巩固脱贫保，切实提高建档立卡脱贫人口抵御风险的能力。预计费用：全国防返贫监测信息系统建档立卡脱贫人口</t>
    </r>
    <r>
      <rPr>
        <b/>
        <sz val="10"/>
        <rFont val="Times New Roman"/>
        <charset val="0"/>
      </rPr>
      <t>21059</t>
    </r>
    <r>
      <rPr>
        <b/>
        <sz val="10"/>
        <rFont val="方正仿宋_GBK"/>
        <charset val="134"/>
      </rPr>
      <t>人，补助标准为</t>
    </r>
    <r>
      <rPr>
        <b/>
        <sz val="10"/>
        <rFont val="Times New Roman"/>
        <charset val="0"/>
      </rPr>
      <t>130</t>
    </r>
    <r>
      <rPr>
        <b/>
        <sz val="10"/>
        <rFont val="方正仿宋_GBK"/>
        <charset val="134"/>
      </rPr>
      <t>元</t>
    </r>
    <r>
      <rPr>
        <b/>
        <sz val="10"/>
        <rFont val="Times New Roman"/>
        <charset val="0"/>
      </rPr>
      <t>/</t>
    </r>
    <r>
      <rPr>
        <b/>
        <sz val="10"/>
        <rFont val="方正仿宋_GBK"/>
        <charset val="134"/>
      </rPr>
      <t>人，预计费用</t>
    </r>
    <r>
      <rPr>
        <b/>
        <sz val="10"/>
        <rFont val="Times New Roman"/>
        <charset val="0"/>
      </rPr>
      <t>274</t>
    </r>
    <r>
      <rPr>
        <b/>
        <sz val="10"/>
        <rFont val="方正仿宋_GBK"/>
        <charset val="134"/>
      </rPr>
      <t>万元。</t>
    </r>
  </si>
  <si>
    <r>
      <rPr>
        <b/>
        <sz val="10"/>
        <rFont val="方正仿宋_GBK"/>
        <charset val="134"/>
      </rPr>
      <t>荣昌区</t>
    </r>
  </si>
  <si>
    <r>
      <rPr>
        <b/>
        <sz val="10"/>
        <rFont val="方正仿宋_GBK"/>
        <charset val="134"/>
      </rPr>
      <t>为建档立卡脱贫户购买巩固脱贫保，切实减轻建档立卡脱贫户各方面负担。</t>
    </r>
  </si>
  <si>
    <r>
      <rPr>
        <b/>
        <sz val="10"/>
        <rFont val="方正仿宋_GBK"/>
        <charset val="134"/>
      </rPr>
      <t>为脱贫户购买巩固脱贫保，切实减轻脱贫户各方面负担。</t>
    </r>
  </si>
  <si>
    <r>
      <rPr>
        <b/>
        <sz val="10"/>
        <rFont val="方正仿宋_GBK"/>
        <charset val="134"/>
      </rPr>
      <t>区农业农村委</t>
    </r>
  </si>
  <si>
    <r>
      <rPr>
        <b/>
        <sz val="10"/>
        <rFont val="方正仿宋_GBK"/>
        <charset val="134"/>
      </rPr>
      <t>承保保险公司</t>
    </r>
  </si>
  <si>
    <r>
      <t>2022</t>
    </r>
    <r>
      <rPr>
        <b/>
        <sz val="10"/>
        <rFont val="方正仿宋_GBK"/>
        <charset val="134"/>
      </rPr>
      <t>年</t>
    </r>
  </si>
  <si>
    <r>
      <rPr>
        <b/>
        <sz val="10"/>
        <rFont val="方正仿宋_GBK"/>
        <charset val="134"/>
      </rPr>
      <t>曾翔</t>
    </r>
  </si>
  <si>
    <t>15320529561</t>
  </si>
  <si>
    <r>
      <rPr>
        <b/>
        <sz val="10"/>
        <rFont val="方正仿宋_GBK"/>
        <charset val="134"/>
      </rPr>
      <t>荣昌区</t>
    </r>
    <r>
      <rPr>
        <b/>
        <sz val="10"/>
        <rFont val="Times New Roman"/>
        <charset val="134"/>
      </rPr>
      <t>2022</t>
    </r>
    <r>
      <rPr>
        <b/>
        <sz val="10"/>
        <rFont val="方正仿宋_GBK"/>
        <charset val="134"/>
      </rPr>
      <t>年雨露计划技能培训</t>
    </r>
  </si>
  <si>
    <r>
      <rPr>
        <b/>
        <sz val="10"/>
        <rFont val="方正仿宋_GBK"/>
        <charset val="134"/>
      </rPr>
      <t>就业扶贫</t>
    </r>
  </si>
  <si>
    <r>
      <rPr>
        <b/>
        <sz val="10"/>
        <rFont val="方正仿宋_GBK"/>
        <charset val="134"/>
      </rPr>
      <t>根据《重庆市扶贫开发办公室关于认真做好</t>
    </r>
    <r>
      <rPr>
        <b/>
        <sz val="10"/>
        <rFont val="Times New Roman"/>
        <charset val="0"/>
      </rPr>
      <t>2021</t>
    </r>
    <r>
      <rPr>
        <b/>
        <sz val="10"/>
        <rFont val="方正仿宋_GBK"/>
        <charset val="134"/>
      </rPr>
      <t>年度巩固拓展脱贫攻坚成果同乡村振兴有效衔接技能培训工作的通知》（渝扶办发〔</t>
    </r>
    <r>
      <rPr>
        <b/>
        <sz val="10"/>
        <rFont val="Times New Roman"/>
        <charset val="0"/>
      </rPr>
      <t>2021</t>
    </r>
    <r>
      <rPr>
        <b/>
        <sz val="10"/>
        <rFont val="方正仿宋_GBK"/>
        <charset val="134"/>
      </rPr>
      <t>〕</t>
    </r>
    <r>
      <rPr>
        <b/>
        <sz val="10"/>
        <rFont val="Times New Roman"/>
        <charset val="0"/>
      </rPr>
      <t>10</t>
    </r>
    <r>
      <rPr>
        <b/>
        <sz val="10"/>
        <rFont val="方正仿宋_GBK"/>
        <charset val="134"/>
      </rPr>
      <t>号）文件精神，我区市级就业技能示范培训专业为中式烹饪，培训标准为</t>
    </r>
    <r>
      <rPr>
        <b/>
        <sz val="10"/>
        <rFont val="Times New Roman"/>
        <charset val="0"/>
      </rPr>
      <t>4800</t>
    </r>
    <r>
      <rPr>
        <b/>
        <sz val="10"/>
        <rFont val="方正仿宋_GBK"/>
        <charset val="134"/>
      </rPr>
      <t>元</t>
    </r>
    <r>
      <rPr>
        <b/>
        <sz val="10"/>
        <rFont val="Times New Roman"/>
        <charset val="0"/>
      </rPr>
      <t>/</t>
    </r>
    <r>
      <rPr>
        <b/>
        <sz val="10"/>
        <rFont val="方正仿宋_GBK"/>
        <charset val="134"/>
      </rPr>
      <t>人</t>
    </r>
    <r>
      <rPr>
        <b/>
        <sz val="10"/>
        <rFont val="Times New Roman"/>
        <charset val="0"/>
      </rPr>
      <t>/</t>
    </r>
    <r>
      <rPr>
        <b/>
        <sz val="10"/>
        <rFont val="方正仿宋_GBK"/>
        <charset val="134"/>
      </rPr>
      <t>期，培训误工补贴为</t>
    </r>
    <r>
      <rPr>
        <b/>
        <sz val="10"/>
        <rFont val="Times New Roman"/>
        <charset val="0"/>
      </rPr>
      <t>40</t>
    </r>
    <r>
      <rPr>
        <b/>
        <sz val="10"/>
        <rFont val="方正仿宋_GBK"/>
        <charset val="134"/>
      </rPr>
      <t>元</t>
    </r>
    <r>
      <rPr>
        <b/>
        <sz val="10"/>
        <rFont val="Times New Roman"/>
        <charset val="0"/>
      </rPr>
      <t>/</t>
    </r>
    <r>
      <rPr>
        <b/>
        <sz val="10"/>
        <rFont val="方正仿宋_GBK"/>
        <charset val="134"/>
      </rPr>
      <t>人</t>
    </r>
    <r>
      <rPr>
        <b/>
        <sz val="10"/>
        <rFont val="Times New Roman"/>
        <charset val="0"/>
      </rPr>
      <t>/</t>
    </r>
    <r>
      <rPr>
        <b/>
        <sz val="10"/>
        <rFont val="方正仿宋_GBK"/>
        <charset val="134"/>
      </rPr>
      <t>天，预计</t>
    </r>
    <r>
      <rPr>
        <b/>
        <sz val="10"/>
        <rFont val="Times New Roman"/>
        <charset val="0"/>
      </rPr>
      <t>2022</t>
    </r>
    <r>
      <rPr>
        <b/>
        <sz val="10"/>
        <rFont val="方正仿宋_GBK"/>
        <charset val="134"/>
      </rPr>
      <t>年培训</t>
    </r>
    <r>
      <rPr>
        <b/>
        <sz val="10"/>
        <rFont val="Times New Roman"/>
        <charset val="0"/>
      </rPr>
      <t>200</t>
    </r>
    <r>
      <rPr>
        <b/>
        <sz val="10"/>
        <rFont val="方正仿宋_GBK"/>
        <charset val="134"/>
      </rPr>
      <t>人需</t>
    </r>
    <r>
      <rPr>
        <b/>
        <sz val="10"/>
        <rFont val="Times New Roman"/>
        <charset val="0"/>
      </rPr>
      <t>120</t>
    </r>
    <r>
      <rPr>
        <b/>
        <sz val="10"/>
        <rFont val="方正仿宋_GBK"/>
        <charset val="134"/>
      </rPr>
      <t>万元。</t>
    </r>
  </si>
  <si>
    <r>
      <rPr>
        <b/>
        <sz val="10"/>
        <rFont val="方正仿宋_GBK"/>
        <charset val="134"/>
      </rPr>
      <t>进一步提高脱贫人口生产生活技能技术，增强持续增收致富能力。</t>
    </r>
  </si>
  <si>
    <r>
      <rPr>
        <b/>
        <sz val="10"/>
        <rFont val="方正仿宋_GBK"/>
        <charset val="134"/>
      </rPr>
      <t>荣昌区</t>
    </r>
    <r>
      <rPr>
        <b/>
        <sz val="10"/>
        <rFont val="Times New Roman"/>
        <charset val="134"/>
      </rPr>
      <t>2022</t>
    </r>
    <r>
      <rPr>
        <b/>
        <sz val="10"/>
        <rFont val="方正仿宋_GBK"/>
        <charset val="134"/>
      </rPr>
      <t>年易返贫致贫户到户帮扶资金</t>
    </r>
  </si>
  <si>
    <r>
      <rPr>
        <b/>
        <sz val="10"/>
        <rFont val="方正仿宋_GBK"/>
        <charset val="134"/>
      </rPr>
      <t>产业项目</t>
    </r>
  </si>
  <si>
    <r>
      <rPr>
        <b/>
        <sz val="10"/>
        <rFont val="方正仿宋_GBK"/>
        <charset val="134"/>
      </rPr>
      <t>为实现易返贫致贫户</t>
    </r>
    <r>
      <rPr>
        <b/>
        <sz val="10"/>
        <rFont val="Times New Roman"/>
        <charset val="0"/>
      </rPr>
      <t>“</t>
    </r>
    <r>
      <rPr>
        <b/>
        <sz val="10"/>
        <rFont val="方正仿宋_GBK"/>
        <charset val="134"/>
      </rPr>
      <t>早帮扶</t>
    </r>
    <r>
      <rPr>
        <b/>
        <sz val="10"/>
        <rFont val="Times New Roman"/>
        <charset val="0"/>
      </rPr>
      <t>”</t>
    </r>
    <r>
      <rPr>
        <b/>
        <sz val="10"/>
        <rFont val="方正仿宋_GBK"/>
        <charset val="134"/>
      </rPr>
      <t>工作相关要求，及时化解易返贫致贫户的致贫返贫风险，到户帮扶资金对促进易返贫致贫户稳定增收具有显著效果。预计费用：易返贫致贫户参保资助</t>
    </r>
    <r>
      <rPr>
        <b/>
        <sz val="10"/>
        <rFont val="Times New Roman"/>
        <charset val="0"/>
      </rPr>
      <t>2</t>
    </r>
    <r>
      <rPr>
        <b/>
        <sz val="10"/>
        <rFont val="方正仿宋_GBK"/>
        <charset val="134"/>
      </rPr>
      <t>万元、到户产业资金</t>
    </r>
    <r>
      <rPr>
        <b/>
        <sz val="10"/>
        <rFont val="Times New Roman"/>
        <charset val="0"/>
      </rPr>
      <t>25</t>
    </r>
    <r>
      <rPr>
        <b/>
        <sz val="10"/>
        <rFont val="方正仿宋_GBK"/>
        <charset val="134"/>
      </rPr>
      <t>万元、教育资助</t>
    </r>
    <r>
      <rPr>
        <b/>
        <sz val="10"/>
        <rFont val="Times New Roman"/>
        <charset val="0"/>
      </rPr>
      <t>2</t>
    </r>
    <r>
      <rPr>
        <b/>
        <sz val="10"/>
        <rFont val="方正仿宋_GBK"/>
        <charset val="134"/>
      </rPr>
      <t>万元、医疗救助</t>
    </r>
    <r>
      <rPr>
        <b/>
        <sz val="10"/>
        <rFont val="Times New Roman"/>
        <charset val="0"/>
      </rPr>
      <t>5</t>
    </r>
    <r>
      <rPr>
        <b/>
        <sz val="10"/>
        <rFont val="方正仿宋_GBK"/>
        <charset val="134"/>
      </rPr>
      <t>万余、防贫商业保险</t>
    </r>
    <r>
      <rPr>
        <b/>
        <sz val="10"/>
        <rFont val="Times New Roman"/>
        <charset val="0"/>
      </rPr>
      <t>2</t>
    </r>
    <r>
      <rPr>
        <b/>
        <sz val="10"/>
        <rFont val="方正仿宋_GBK"/>
        <charset val="134"/>
      </rPr>
      <t>万元，预计总费用</t>
    </r>
    <r>
      <rPr>
        <b/>
        <sz val="10"/>
        <rFont val="Times New Roman"/>
        <charset val="0"/>
      </rPr>
      <t>36</t>
    </r>
    <r>
      <rPr>
        <b/>
        <sz val="10"/>
        <rFont val="方正仿宋_GBK"/>
        <charset val="134"/>
      </rPr>
      <t>万元。</t>
    </r>
  </si>
  <si>
    <r>
      <t>21</t>
    </r>
    <r>
      <rPr>
        <b/>
        <sz val="10"/>
        <rFont val="方正仿宋_GBK"/>
        <charset val="134"/>
      </rPr>
      <t>镇街</t>
    </r>
  </si>
  <si>
    <r>
      <rPr>
        <b/>
        <sz val="10"/>
        <rFont val="方正仿宋_GBK"/>
        <charset val="134"/>
      </rPr>
      <t>主要支持有劳动力且有产业发展意愿的边缘易致贫户等通过自主发展、入股合作社或村集体经济组织</t>
    </r>
    <r>
      <rPr>
        <b/>
        <sz val="10"/>
        <rFont val="Times New Roman"/>
        <charset val="134"/>
      </rPr>
      <t>“</t>
    </r>
    <r>
      <rPr>
        <b/>
        <sz val="10"/>
        <rFont val="方正仿宋_GBK"/>
        <charset val="134"/>
      </rPr>
      <t>抱团</t>
    </r>
    <r>
      <rPr>
        <b/>
        <sz val="10"/>
        <rFont val="Times New Roman"/>
        <charset val="134"/>
      </rPr>
      <t>”</t>
    </r>
    <r>
      <rPr>
        <b/>
        <sz val="10"/>
        <rFont val="方正仿宋_GBK"/>
        <charset val="134"/>
      </rPr>
      <t>等方式发展产业。</t>
    </r>
  </si>
  <si>
    <r>
      <rPr>
        <b/>
        <sz val="10"/>
        <rFont val="方正仿宋_GBK"/>
        <charset val="134"/>
      </rPr>
      <t>区农业农村委员会</t>
    </r>
  </si>
  <si>
    <r>
      <rPr>
        <b/>
        <sz val="10"/>
        <rFont val="方正仿宋_GBK"/>
        <charset val="134"/>
      </rPr>
      <t>荣昌区</t>
    </r>
    <r>
      <rPr>
        <b/>
        <sz val="10"/>
        <rFont val="Times New Roman"/>
        <charset val="134"/>
      </rPr>
      <t>2022</t>
    </r>
    <r>
      <rPr>
        <b/>
        <sz val="10"/>
        <rFont val="方正仿宋_GBK"/>
        <charset val="134"/>
      </rPr>
      <t>年雨露计划职业教育补助</t>
    </r>
  </si>
  <si>
    <r>
      <rPr>
        <b/>
        <sz val="10"/>
        <rFont val="方正仿宋_GBK"/>
        <charset val="134"/>
      </rPr>
      <t>教育扶贫</t>
    </r>
  </si>
  <si>
    <r>
      <t>“</t>
    </r>
    <r>
      <rPr>
        <b/>
        <sz val="10"/>
        <rFont val="方正仿宋_GBK"/>
        <charset val="134"/>
      </rPr>
      <t>雨露计划</t>
    </r>
    <r>
      <rPr>
        <b/>
        <sz val="10"/>
        <rFont val="Times New Roman"/>
        <charset val="0"/>
      </rPr>
      <t>”</t>
    </r>
    <r>
      <rPr>
        <b/>
        <sz val="10"/>
        <rFont val="方正仿宋_GBK"/>
        <charset val="134"/>
      </rPr>
      <t>职业教育补助标准为每生每年</t>
    </r>
    <r>
      <rPr>
        <b/>
        <sz val="10"/>
        <rFont val="Times New Roman"/>
        <charset val="0"/>
      </rPr>
      <t>3000</t>
    </r>
    <r>
      <rPr>
        <b/>
        <sz val="10"/>
        <rFont val="方正仿宋_GBK"/>
        <charset val="134"/>
      </rPr>
      <t>元，预计总费用</t>
    </r>
    <r>
      <rPr>
        <b/>
        <sz val="10"/>
        <rFont val="Times New Roman"/>
        <charset val="0"/>
      </rPr>
      <t>90</t>
    </r>
    <r>
      <rPr>
        <b/>
        <sz val="10"/>
        <rFont val="方正仿宋_GBK"/>
        <charset val="134"/>
      </rPr>
      <t>万元。</t>
    </r>
  </si>
  <si>
    <r>
      <rPr>
        <b/>
        <sz val="10"/>
        <rFont val="方正仿宋_GBK"/>
        <charset val="134"/>
      </rPr>
      <t>对符合补助条件的建档立卡脱贫户家庭、监测对象户家庭子女落实</t>
    </r>
    <r>
      <rPr>
        <b/>
        <sz val="10"/>
        <rFont val="Times New Roman"/>
        <charset val="134"/>
      </rPr>
      <t>“</t>
    </r>
    <r>
      <rPr>
        <b/>
        <sz val="10"/>
        <rFont val="方正仿宋_GBK"/>
        <charset val="134"/>
      </rPr>
      <t>雨露计划</t>
    </r>
    <r>
      <rPr>
        <b/>
        <sz val="10"/>
        <rFont val="Times New Roman"/>
        <charset val="134"/>
      </rPr>
      <t>”</t>
    </r>
    <r>
      <rPr>
        <b/>
        <sz val="10"/>
        <rFont val="方正仿宋_GBK"/>
        <charset val="134"/>
      </rPr>
      <t>职业教育补助，巩固拓展脱贫攻坚成果、增强脱贫人口及监测对象内生动力、提高脱贫人口及监测对象自我发展能力。</t>
    </r>
  </si>
  <si>
    <r>
      <rPr>
        <b/>
        <sz val="10"/>
        <rFont val="方正仿宋_GBK"/>
        <charset val="134"/>
      </rPr>
      <t>对我区建档立卡脱贫户家庭、监测对象户家庭中符合补助条件的子女，落实</t>
    </r>
    <r>
      <rPr>
        <b/>
        <sz val="10"/>
        <rFont val="Times New Roman"/>
        <charset val="134"/>
      </rPr>
      <t>“</t>
    </r>
    <r>
      <rPr>
        <b/>
        <sz val="10"/>
        <rFont val="方正仿宋_GBK"/>
        <charset val="134"/>
      </rPr>
      <t>雨露计划</t>
    </r>
    <r>
      <rPr>
        <b/>
        <sz val="10"/>
        <rFont val="Times New Roman"/>
        <charset val="134"/>
      </rPr>
      <t>”</t>
    </r>
    <r>
      <rPr>
        <b/>
        <sz val="10"/>
        <rFont val="方正仿宋_GBK"/>
        <charset val="134"/>
      </rPr>
      <t>职业教育补助。</t>
    </r>
  </si>
  <si>
    <r>
      <rPr>
        <b/>
        <sz val="10"/>
        <rFont val="方正仿宋_GBK"/>
        <charset val="134"/>
      </rPr>
      <t>荣昌区</t>
    </r>
    <r>
      <rPr>
        <b/>
        <sz val="10"/>
        <rFont val="Times New Roman"/>
        <charset val="0"/>
      </rPr>
      <t>2022</t>
    </r>
    <r>
      <rPr>
        <b/>
        <sz val="10"/>
        <rFont val="方正仿宋_GBK"/>
        <charset val="134"/>
      </rPr>
      <t>年建档立卡脱贫人口城乡居民医疗保险</t>
    </r>
  </si>
  <si>
    <r>
      <rPr>
        <b/>
        <sz val="10"/>
        <rFont val="方正仿宋_GBK"/>
        <charset val="134"/>
      </rPr>
      <t>对全国防返贫监测信息系统中的建档立卡脱贫人口参保城乡居民合作医疗保险对象进行参保资助，切实减轻建档立卡脱贫人口缴费负担。预计费用：全国防返贫监测信息系统建档立卡脱贫人口</t>
    </r>
    <r>
      <rPr>
        <b/>
        <sz val="10"/>
        <rFont val="Times New Roman"/>
        <charset val="0"/>
      </rPr>
      <t>21059</t>
    </r>
    <r>
      <rPr>
        <b/>
        <sz val="10"/>
        <rFont val="方正仿宋_GBK"/>
        <charset val="134"/>
      </rPr>
      <t>人，其中享受区残联、区卫健委、区民政、区退役军人事务局等资助对象</t>
    </r>
    <r>
      <rPr>
        <b/>
        <sz val="10"/>
        <rFont val="Times New Roman"/>
        <charset val="0"/>
      </rPr>
      <t>5422</t>
    </r>
    <r>
      <rPr>
        <b/>
        <sz val="10"/>
        <rFont val="方正仿宋_GBK"/>
        <charset val="134"/>
      </rPr>
      <t>人，参加居民医保未享受参保资助的</t>
    </r>
    <r>
      <rPr>
        <b/>
        <sz val="10"/>
        <rFont val="Times New Roman"/>
        <charset val="0"/>
      </rPr>
      <t>15637</t>
    </r>
    <r>
      <rPr>
        <b/>
        <sz val="10"/>
        <rFont val="方正仿宋_GBK"/>
        <charset val="134"/>
      </rPr>
      <t>人，</t>
    </r>
    <r>
      <rPr>
        <b/>
        <sz val="10"/>
        <rFont val="Times New Roman"/>
        <charset val="0"/>
      </rPr>
      <t>2022</t>
    </r>
    <r>
      <rPr>
        <b/>
        <sz val="10"/>
        <rFont val="方正仿宋_GBK"/>
        <charset val="134"/>
      </rPr>
      <t>年城乡居民医疗一档参保缴费金额为</t>
    </r>
    <r>
      <rPr>
        <b/>
        <sz val="10"/>
        <rFont val="Times New Roman"/>
        <charset val="0"/>
      </rPr>
      <t>320</t>
    </r>
    <r>
      <rPr>
        <b/>
        <sz val="10"/>
        <rFont val="方正仿宋_GBK"/>
        <charset val="134"/>
      </rPr>
      <t>元</t>
    </r>
    <r>
      <rPr>
        <b/>
        <sz val="10"/>
        <rFont val="Times New Roman"/>
        <charset val="0"/>
      </rPr>
      <t>/</t>
    </r>
    <r>
      <rPr>
        <b/>
        <sz val="10"/>
        <rFont val="方正仿宋_GBK"/>
        <charset val="134"/>
      </rPr>
      <t>人，按先行资助政策，建档立卡脱贫人口按参加居民医保按医疗一档参保缴费标准的</t>
    </r>
    <r>
      <rPr>
        <b/>
        <sz val="10"/>
        <rFont val="Times New Roman"/>
        <charset val="0"/>
      </rPr>
      <t>50%</t>
    </r>
    <r>
      <rPr>
        <b/>
        <sz val="10"/>
        <rFont val="方正仿宋_GBK"/>
        <charset val="134"/>
      </rPr>
      <t>资助即个人缴纳</t>
    </r>
    <r>
      <rPr>
        <b/>
        <sz val="10"/>
        <rFont val="Times New Roman"/>
        <charset val="0"/>
      </rPr>
      <t>160</t>
    </r>
    <r>
      <rPr>
        <b/>
        <sz val="10"/>
        <rFont val="方正仿宋_GBK"/>
        <charset val="134"/>
      </rPr>
      <t>元</t>
    </r>
    <r>
      <rPr>
        <b/>
        <sz val="10"/>
        <rFont val="Times New Roman"/>
        <charset val="0"/>
      </rPr>
      <t>/</t>
    </r>
    <r>
      <rPr>
        <b/>
        <sz val="10"/>
        <rFont val="方正仿宋_GBK"/>
        <charset val="134"/>
      </rPr>
      <t>人计算，建档立卡脱贫人口预计总费用</t>
    </r>
    <r>
      <rPr>
        <b/>
        <sz val="10"/>
        <rFont val="Times New Roman"/>
        <charset val="0"/>
      </rPr>
      <t>250</t>
    </r>
    <r>
      <rPr>
        <b/>
        <sz val="10"/>
        <rFont val="方正仿宋_GBK"/>
        <charset val="134"/>
      </rPr>
      <t>万元。</t>
    </r>
  </si>
  <si>
    <r>
      <rPr>
        <b/>
        <sz val="10"/>
        <rFont val="方正仿宋_GBK"/>
        <charset val="134"/>
      </rPr>
      <t>进一步深化健康扶贫工程，进一步提高脱贫人口医疗保障水平。确保脱贫人口能及时享受相关扶贫医疗政策，进一步减轻脱贫人口医疗负担。</t>
    </r>
  </si>
  <si>
    <r>
      <rPr>
        <b/>
        <sz val="10"/>
        <rFont val="方正仿宋_GBK"/>
        <charset val="134"/>
      </rPr>
      <t>区医保局</t>
    </r>
  </si>
  <si>
    <r>
      <rPr>
        <b/>
        <sz val="10"/>
        <rFont val="方正仿宋_GBK"/>
        <charset val="134"/>
      </rPr>
      <t>荣昌区</t>
    </r>
    <r>
      <rPr>
        <b/>
        <sz val="10"/>
        <rFont val="Times New Roman"/>
        <charset val="134"/>
      </rPr>
      <t>2022</t>
    </r>
    <r>
      <rPr>
        <b/>
        <sz val="10"/>
        <rFont val="方正仿宋_GBK"/>
        <charset val="134"/>
      </rPr>
      <t>年脱贫人口小额信贷贴息资金</t>
    </r>
  </si>
  <si>
    <r>
      <rPr>
        <b/>
        <sz val="10"/>
        <rFont val="方正仿宋_GBK"/>
        <charset val="134"/>
      </rPr>
      <t>金融扶贫</t>
    </r>
  </si>
  <si>
    <r>
      <rPr>
        <b/>
        <sz val="10"/>
        <rFont val="方正仿宋_GBK"/>
        <charset val="134"/>
      </rPr>
      <t>脱贫人口小额信贷是巩固拓展脱贫攻坚成果同乡村振兴有效衔接的重要抓手，为脱贫人口和边缘人口发展产业提供资金保障，稳步推进全区脱贫人口小额信贷工作。</t>
    </r>
  </si>
  <si>
    <r>
      <rPr>
        <b/>
        <sz val="10"/>
        <rFont val="方正仿宋_GBK"/>
        <charset val="134"/>
      </rPr>
      <t>通过安排扶贫小额信贷贴息，着力解决脱贫户贷款难、融资难的问题，帮助脱贫户发展产业项目，脱贫致富。</t>
    </r>
  </si>
  <si>
    <r>
      <rPr>
        <b/>
        <sz val="10"/>
        <rFont val="方正仿宋_GBK"/>
        <charset val="134"/>
      </rPr>
      <t>承贷银行</t>
    </r>
  </si>
  <si>
    <r>
      <rPr>
        <b/>
        <sz val="10"/>
        <rFont val="方正仿宋_GBK"/>
        <charset val="134"/>
      </rPr>
      <t>荣昌区</t>
    </r>
    <r>
      <rPr>
        <b/>
        <sz val="10"/>
        <rFont val="Times New Roman"/>
        <charset val="134"/>
      </rPr>
      <t>2022</t>
    </r>
    <r>
      <rPr>
        <b/>
        <sz val="10"/>
        <rFont val="方正仿宋_GBK"/>
        <charset val="134"/>
      </rPr>
      <t>年扶持集体经济产业发展项目</t>
    </r>
  </si>
  <si>
    <r>
      <rPr>
        <b/>
        <sz val="10"/>
        <rFont val="方正仿宋_GBK"/>
        <charset val="134"/>
      </rPr>
      <t>按照党中央国务院、市委市政府和区委区政府关于巩固拓展脱贫攻坚成果同乡村振兴有效衔接的总体部署，为进一步巩固脱贫攻坚成果实现同乡村振兴有效衔接，发展壮大村级集体经济，推动乡村全面振兴，实现产业兴旺。</t>
    </r>
  </si>
  <si>
    <r>
      <rPr>
        <b/>
        <sz val="10"/>
        <rFont val="方正仿宋_GBK"/>
        <charset val="134"/>
      </rPr>
      <t>涉及镇街</t>
    </r>
  </si>
  <si>
    <r>
      <rPr>
        <b/>
        <sz val="10"/>
        <rFont val="方正仿宋_GBK"/>
        <charset val="134"/>
      </rPr>
      <t>进一步巩固脱贫攻坚成果实现同乡村振兴有效衔接，发展壮大村级集体经济，推动乡村全面振兴，实现产业兴旺。</t>
    </r>
  </si>
  <si>
    <r>
      <t>2022</t>
    </r>
    <r>
      <rPr>
        <b/>
        <sz val="10"/>
        <rFont val="方正仿宋_GBK"/>
        <charset val="134"/>
      </rPr>
      <t>年预计安排产业到户奖补资金</t>
    </r>
    <r>
      <rPr>
        <b/>
        <sz val="10"/>
        <rFont val="Times New Roman"/>
        <charset val="134"/>
      </rPr>
      <t>2000</t>
    </r>
    <r>
      <rPr>
        <b/>
        <sz val="10"/>
        <rFont val="方正仿宋_GBK"/>
        <charset val="134"/>
      </rPr>
      <t>万元，资金来源为中央、市级专项扶贫资金及区级财政资金。</t>
    </r>
  </si>
  <si>
    <r>
      <rPr>
        <b/>
        <sz val="10"/>
        <rFont val="方正仿宋_GBK"/>
        <charset val="134"/>
      </rPr>
      <t>荣昌区</t>
    </r>
    <r>
      <rPr>
        <b/>
        <sz val="10"/>
        <rFont val="Times New Roman"/>
        <charset val="134"/>
      </rPr>
      <t>2022</t>
    </r>
    <r>
      <rPr>
        <b/>
        <sz val="10"/>
        <rFont val="方正仿宋_GBK"/>
        <charset val="134"/>
      </rPr>
      <t>年脱贫户到户帮扶项目</t>
    </r>
  </si>
  <si>
    <r>
      <rPr>
        <b/>
        <sz val="10"/>
        <rFont val="方正仿宋_GBK"/>
        <charset val="134"/>
      </rPr>
      <t>坚持把到户产业帮扶作为巩固脱贫群众</t>
    </r>
    <r>
      <rPr>
        <b/>
        <sz val="10"/>
        <rFont val="Times New Roman"/>
        <charset val="134"/>
      </rPr>
      <t>“</t>
    </r>
    <r>
      <rPr>
        <b/>
        <sz val="10"/>
        <rFont val="方正仿宋_GBK"/>
        <charset val="134"/>
      </rPr>
      <t>造血</t>
    </r>
    <r>
      <rPr>
        <b/>
        <sz val="10"/>
        <rFont val="Times New Roman"/>
        <charset val="134"/>
      </rPr>
      <t>”</t>
    </r>
    <r>
      <rPr>
        <b/>
        <sz val="10"/>
        <rFont val="方正仿宋_GBK"/>
        <charset val="134"/>
      </rPr>
      <t>机能的有效措施，采取</t>
    </r>
    <r>
      <rPr>
        <b/>
        <sz val="10"/>
        <rFont val="Times New Roman"/>
        <charset val="134"/>
      </rPr>
      <t>“</t>
    </r>
    <r>
      <rPr>
        <b/>
        <sz val="10"/>
        <rFont val="方正仿宋_GBK"/>
        <charset val="134"/>
      </rPr>
      <t>以奖代补、先建后补</t>
    </r>
    <r>
      <rPr>
        <b/>
        <sz val="10"/>
        <rFont val="Times New Roman"/>
        <charset val="134"/>
      </rPr>
      <t>”</t>
    </r>
    <r>
      <rPr>
        <b/>
        <sz val="10"/>
        <rFont val="方正仿宋_GBK"/>
        <charset val="134"/>
      </rPr>
      <t>的方式，积极引导脱贫户及边缘户投身到生产发展中，确保我区巩固拓展脱贫攻坚成果同乡村振兴工作取得实效，助力全面产业振兴</t>
    </r>
  </si>
  <si>
    <r>
      <rPr>
        <b/>
        <sz val="10"/>
        <rFont val="方正仿宋_GBK"/>
        <charset val="134"/>
      </rPr>
      <t>通过建档立卡脱贫户选择适合自身发展的产业进行脱贫增收。实现持续增收巩固脱贫。</t>
    </r>
  </si>
  <si>
    <r>
      <rPr>
        <b/>
        <sz val="10"/>
        <rFont val="方正仿宋_GBK"/>
        <charset val="134"/>
      </rPr>
      <t>荣昌区清江镇人民政府</t>
    </r>
  </si>
  <si>
    <r>
      <rPr>
        <b/>
        <sz val="10"/>
        <rFont val="方正仿宋_GBK"/>
        <charset val="134"/>
      </rPr>
      <t>荣昌区</t>
    </r>
    <r>
      <rPr>
        <b/>
        <sz val="10"/>
        <rFont val="Times New Roman"/>
        <charset val="134"/>
      </rPr>
      <t>2022</t>
    </r>
    <r>
      <rPr>
        <b/>
        <sz val="10"/>
        <rFont val="方正仿宋_GBK"/>
        <charset val="134"/>
      </rPr>
      <t>年消费帮扶</t>
    </r>
  </si>
  <si>
    <r>
      <rPr>
        <b/>
        <sz val="10"/>
        <rFont val="方正仿宋_GBK"/>
        <charset val="134"/>
      </rPr>
      <t>荣昌消费帮扶馆托运费</t>
    </r>
    <r>
      <rPr>
        <b/>
        <sz val="10"/>
        <rFont val="Times New Roman"/>
        <charset val="0"/>
      </rPr>
      <t>20</t>
    </r>
    <r>
      <rPr>
        <b/>
        <sz val="10"/>
        <rFont val="方正仿宋_GBK"/>
        <charset val="134"/>
      </rPr>
      <t>万元</t>
    </r>
    <r>
      <rPr>
        <b/>
        <sz val="10"/>
        <rFont val="Times New Roman"/>
        <charset val="0"/>
      </rPr>
      <t>/</t>
    </r>
    <r>
      <rPr>
        <b/>
        <sz val="10"/>
        <rFont val="方正仿宋_GBK"/>
        <charset val="134"/>
      </rPr>
      <t>年，展示展销活动费</t>
    </r>
    <r>
      <rPr>
        <b/>
        <sz val="10"/>
        <rFont val="Times New Roman"/>
        <charset val="0"/>
      </rPr>
      <t>50</t>
    </r>
    <r>
      <rPr>
        <b/>
        <sz val="10"/>
        <rFont val="方正仿宋_GBK"/>
        <charset val="134"/>
      </rPr>
      <t>万元</t>
    </r>
    <r>
      <rPr>
        <b/>
        <sz val="10"/>
        <rFont val="Times New Roman"/>
        <charset val="0"/>
      </rPr>
      <t>/</t>
    </r>
    <r>
      <rPr>
        <b/>
        <sz val="10"/>
        <rFont val="方正仿宋_GBK"/>
        <charset val="134"/>
      </rPr>
      <t>年，认定扶贫产品补助</t>
    </r>
    <r>
      <rPr>
        <b/>
        <sz val="10"/>
        <rFont val="Times New Roman"/>
        <charset val="0"/>
      </rPr>
      <t>1000</t>
    </r>
    <r>
      <rPr>
        <b/>
        <sz val="10"/>
        <rFont val="方正仿宋_GBK"/>
        <charset val="134"/>
      </rPr>
      <t>元</t>
    </r>
    <r>
      <rPr>
        <b/>
        <sz val="10"/>
        <rFont val="Times New Roman"/>
        <charset val="0"/>
      </rPr>
      <t>/</t>
    </r>
    <r>
      <rPr>
        <b/>
        <sz val="10"/>
        <rFont val="方正仿宋_GBK"/>
        <charset val="134"/>
      </rPr>
      <t>个，预计</t>
    </r>
    <r>
      <rPr>
        <b/>
        <sz val="10"/>
        <rFont val="Times New Roman"/>
        <charset val="0"/>
      </rPr>
      <t>2022</t>
    </r>
    <r>
      <rPr>
        <b/>
        <sz val="10"/>
        <rFont val="方正仿宋_GBK"/>
        <charset val="134"/>
      </rPr>
      <t>年新增</t>
    </r>
    <r>
      <rPr>
        <b/>
        <sz val="10"/>
        <rFont val="Times New Roman"/>
        <charset val="0"/>
      </rPr>
      <t>100</t>
    </r>
    <r>
      <rPr>
        <b/>
        <sz val="10"/>
        <rFont val="方正仿宋_GBK"/>
        <charset val="134"/>
      </rPr>
      <t>个扶贫产品，需补助资金</t>
    </r>
    <r>
      <rPr>
        <b/>
        <sz val="10"/>
        <rFont val="Times New Roman"/>
        <charset val="0"/>
      </rPr>
      <t>10</t>
    </r>
    <r>
      <rPr>
        <b/>
        <sz val="10"/>
        <rFont val="方正仿宋_GBK"/>
        <charset val="134"/>
      </rPr>
      <t>万元，在重庆馆和西交中心销售扶贫产品按销售额的千分之三进行补助，预计销售额</t>
    </r>
    <r>
      <rPr>
        <b/>
        <sz val="10"/>
        <rFont val="Times New Roman"/>
        <charset val="0"/>
      </rPr>
      <t>1000</t>
    </r>
    <r>
      <rPr>
        <b/>
        <sz val="10"/>
        <rFont val="方正仿宋_GBK"/>
        <charset val="134"/>
      </rPr>
      <t>万元，需补助资金</t>
    </r>
    <r>
      <rPr>
        <b/>
        <sz val="10"/>
        <rFont val="Times New Roman"/>
        <charset val="0"/>
      </rPr>
      <t>30</t>
    </r>
    <r>
      <rPr>
        <b/>
        <sz val="10"/>
        <rFont val="方正仿宋_GBK"/>
        <charset val="134"/>
      </rPr>
      <t>万元</t>
    </r>
    <r>
      <rPr>
        <b/>
        <sz val="10"/>
        <rFont val="Times New Roman"/>
        <charset val="0"/>
      </rPr>
      <t xml:space="preserve"> </t>
    </r>
    <r>
      <rPr>
        <b/>
        <sz val="10"/>
        <rFont val="方正仿宋_GBK"/>
        <charset val="134"/>
      </rPr>
      <t>预计总费用</t>
    </r>
    <r>
      <rPr>
        <b/>
        <sz val="10"/>
        <rFont val="Times New Roman"/>
        <charset val="0"/>
      </rPr>
      <t>110</t>
    </r>
    <r>
      <rPr>
        <b/>
        <sz val="10"/>
        <rFont val="方正仿宋_GBK"/>
        <charset val="134"/>
      </rPr>
      <t>万元。</t>
    </r>
  </si>
  <si>
    <r>
      <rPr>
        <b/>
        <sz val="10"/>
        <rFont val="方正仿宋_GBK"/>
        <charset val="134"/>
      </rPr>
      <t>持续推动社会各界力量参与消费帮扶，助推巩固拓展脱贫攻坚成果同乡村振兴有效衔接，调动脱贫人口依靠自身努力实现脱贫致富的积极性，促进脱贫群众增收致富。</t>
    </r>
  </si>
  <si>
    <r>
      <rPr>
        <b/>
        <sz val="10"/>
        <rFont val="方正仿宋_GBK"/>
        <charset val="134"/>
      </rPr>
      <t>区农业农村委、区商务委</t>
    </r>
  </si>
  <si>
    <r>
      <rPr>
        <b/>
        <sz val="10"/>
        <rFont val="方正仿宋_GBK"/>
        <charset val="134"/>
      </rPr>
      <t>荣昌区</t>
    </r>
    <r>
      <rPr>
        <b/>
        <sz val="10"/>
        <rFont val="Times New Roman"/>
        <charset val="134"/>
      </rPr>
      <t>2022</t>
    </r>
    <r>
      <rPr>
        <b/>
        <sz val="10"/>
        <rFont val="方正仿宋_GBK"/>
        <charset val="134"/>
      </rPr>
      <t>年昌元街道四好公路建设工程</t>
    </r>
  </si>
  <si>
    <r>
      <rPr>
        <b/>
        <sz val="10"/>
        <rFont val="方正仿宋_GBK"/>
        <charset val="134"/>
      </rPr>
      <t>村基础设施</t>
    </r>
  </si>
  <si>
    <r>
      <rPr>
        <b/>
        <sz val="10"/>
        <rFont val="方正仿宋_GBK"/>
        <charset val="134"/>
      </rPr>
      <t>昌元街道新建长</t>
    </r>
    <r>
      <rPr>
        <b/>
        <sz val="10"/>
        <rFont val="Times New Roman"/>
        <charset val="134"/>
      </rPr>
      <t>13</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</si>
  <si>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荣昌区昌元街道</t>
    </r>
  </si>
  <si>
    <r>
      <rPr>
        <b/>
        <sz val="10"/>
        <rFont val="方正仿宋_GBK"/>
        <charset val="134"/>
      </rPr>
      <t>项目实施可解决昌元街道农户包括建档立卡脱贫户出行问题，可带动生猪、小家禽等产业发展。</t>
    </r>
  </si>
  <si>
    <r>
      <rPr>
        <b/>
        <sz val="10"/>
        <rFont val="方正仿宋_GBK"/>
        <charset val="134"/>
      </rPr>
      <t>区交通局</t>
    </r>
  </si>
  <si>
    <r>
      <rPr>
        <b/>
        <sz val="10"/>
        <rFont val="方正仿宋_GBK"/>
        <charset val="134"/>
      </rPr>
      <t>荣昌区昌元街道办事处</t>
    </r>
  </si>
  <si>
    <r>
      <rPr>
        <b/>
        <sz val="10"/>
        <rFont val="方正仿宋_GBK"/>
        <charset val="134"/>
      </rPr>
      <t>张世骥</t>
    </r>
  </si>
  <si>
    <t>18983923130</t>
  </si>
  <si>
    <r>
      <rPr>
        <b/>
        <sz val="10"/>
        <rFont val="方正仿宋_GBK"/>
        <charset val="134"/>
      </rPr>
      <t>荣昌区</t>
    </r>
    <r>
      <rPr>
        <b/>
        <sz val="10"/>
        <rFont val="Times New Roman"/>
        <charset val="134"/>
      </rPr>
      <t>2022</t>
    </r>
    <r>
      <rPr>
        <b/>
        <sz val="10"/>
        <rFont val="方正仿宋_GBK"/>
        <charset val="134"/>
      </rPr>
      <t>年昌州街道四好公路建设工程</t>
    </r>
  </si>
  <si>
    <r>
      <rPr>
        <b/>
        <sz val="10"/>
        <rFont val="方正仿宋_GBK"/>
        <charset val="134"/>
      </rPr>
      <t>昌州街道新建长</t>
    </r>
    <r>
      <rPr>
        <b/>
        <sz val="10"/>
        <rFont val="Times New Roman"/>
        <charset val="134"/>
      </rPr>
      <t>8.5</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</si>
  <si>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荣昌区昌州街道</t>
    </r>
  </si>
  <si>
    <r>
      <rPr>
        <b/>
        <sz val="10"/>
        <rFont val="方正仿宋_GBK"/>
        <charset val="134"/>
      </rPr>
      <t>项目实施可解决昌州街道农户包括建档立卡脱贫户出行问题，可带动生猪、小家禽等产业发展。</t>
    </r>
  </si>
  <si>
    <r>
      <rPr>
        <b/>
        <sz val="10"/>
        <rFont val="方正仿宋_GBK"/>
        <charset val="134"/>
      </rPr>
      <t>荣昌区昌州街道办事处</t>
    </r>
  </si>
  <si>
    <r>
      <rPr>
        <b/>
        <sz val="10"/>
        <rFont val="方正仿宋_GBK"/>
        <charset val="134"/>
      </rPr>
      <t>荣昌区</t>
    </r>
    <r>
      <rPr>
        <b/>
        <sz val="10"/>
        <rFont val="Times New Roman"/>
        <charset val="134"/>
      </rPr>
      <t>2022</t>
    </r>
    <r>
      <rPr>
        <b/>
        <sz val="10"/>
        <rFont val="方正仿宋_GBK"/>
        <charset val="134"/>
      </rPr>
      <t>年广顺街道四好公路建设工程</t>
    </r>
  </si>
  <si>
    <r>
      <rPr>
        <b/>
        <sz val="10"/>
        <rFont val="方正仿宋_GBK"/>
        <charset val="134"/>
      </rPr>
      <t>广顺街道新建长</t>
    </r>
    <r>
      <rPr>
        <b/>
        <sz val="10"/>
        <rFont val="Times New Roman"/>
        <charset val="134"/>
      </rPr>
      <t>8</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</si>
  <si>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荣昌区广顺街道</t>
    </r>
  </si>
  <si>
    <r>
      <rPr>
        <b/>
        <sz val="10"/>
        <rFont val="方正仿宋_GBK"/>
        <charset val="134"/>
      </rPr>
      <t>项目实施可解决广顺街道农户包括建档立卡脱贫户出行问题，可带动生猪、小家禽等产业发展。</t>
    </r>
  </si>
  <si>
    <r>
      <rPr>
        <b/>
        <sz val="10"/>
        <rFont val="方正仿宋_GBK"/>
        <charset val="134"/>
      </rPr>
      <t>荣昌区广顺街道办事处</t>
    </r>
  </si>
  <si>
    <r>
      <rPr>
        <b/>
        <sz val="10"/>
        <rFont val="方正仿宋_GBK"/>
        <charset val="134"/>
      </rPr>
      <t>荣昌区</t>
    </r>
    <r>
      <rPr>
        <b/>
        <sz val="10"/>
        <rFont val="Times New Roman"/>
        <charset val="134"/>
      </rPr>
      <t>2022</t>
    </r>
    <r>
      <rPr>
        <b/>
        <sz val="10"/>
        <rFont val="方正仿宋_GBK"/>
        <charset val="134"/>
      </rPr>
      <t>年峰高街道四好公路建设工程</t>
    </r>
  </si>
  <si>
    <r>
      <rPr>
        <b/>
        <sz val="10"/>
        <rFont val="方正仿宋_GBK"/>
        <charset val="134"/>
      </rPr>
      <t>峰高街道新建长</t>
    </r>
    <r>
      <rPr>
        <b/>
        <sz val="10"/>
        <rFont val="Times New Roman"/>
        <charset val="134"/>
      </rPr>
      <t>7</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</si>
  <si>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荣昌区峰高街道</t>
    </r>
  </si>
  <si>
    <r>
      <rPr>
        <b/>
        <sz val="10"/>
        <rFont val="方正仿宋_GBK"/>
        <charset val="134"/>
      </rPr>
      <t>项目实施可解决峰高街道农户包括建档立卡脱贫户出行问题，可带动生猪、小家禽等产业发展。</t>
    </r>
  </si>
  <si>
    <r>
      <rPr>
        <b/>
        <sz val="10"/>
        <rFont val="方正仿宋_GBK"/>
        <charset val="134"/>
      </rPr>
      <t>荣昌区峰高街道办事处</t>
    </r>
  </si>
  <si>
    <r>
      <rPr>
        <b/>
        <sz val="10"/>
        <rFont val="方正仿宋_GBK"/>
        <charset val="134"/>
      </rPr>
      <t>荣昌区</t>
    </r>
    <r>
      <rPr>
        <b/>
        <sz val="10"/>
        <rFont val="Times New Roman"/>
        <charset val="134"/>
      </rPr>
      <t>2022</t>
    </r>
    <r>
      <rPr>
        <b/>
        <sz val="10"/>
        <rFont val="方正仿宋_GBK"/>
        <charset val="134"/>
      </rPr>
      <t>年双河街道四好公路建设工程</t>
    </r>
  </si>
  <si>
    <r>
      <rPr>
        <b/>
        <sz val="10"/>
        <rFont val="方正仿宋_GBK"/>
        <charset val="134"/>
      </rPr>
      <t>双河街道新建长</t>
    </r>
    <r>
      <rPr>
        <b/>
        <sz val="10"/>
        <rFont val="Times New Roman"/>
        <charset val="134"/>
      </rPr>
      <t>2.6</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</si>
  <si>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荣昌区双河街道</t>
    </r>
  </si>
  <si>
    <r>
      <rPr>
        <b/>
        <sz val="10"/>
        <rFont val="方正仿宋_GBK"/>
        <charset val="134"/>
      </rPr>
      <t>项目实施可解决双河街道农户包括建档立卡脱贫户出行问题，可带动生猪、小家禽等产业发展。</t>
    </r>
  </si>
  <si>
    <r>
      <rPr>
        <b/>
        <sz val="10"/>
        <rFont val="方正仿宋_GBK"/>
        <charset val="134"/>
      </rPr>
      <t>荣昌区双河街道办事处</t>
    </r>
  </si>
  <si>
    <r>
      <rPr>
        <b/>
        <sz val="10"/>
        <rFont val="方正仿宋_GBK"/>
        <charset val="134"/>
      </rPr>
      <t>荣昌区</t>
    </r>
    <r>
      <rPr>
        <b/>
        <sz val="10"/>
        <rFont val="Times New Roman"/>
        <charset val="134"/>
      </rPr>
      <t>2022</t>
    </r>
    <r>
      <rPr>
        <b/>
        <sz val="10"/>
        <rFont val="方正仿宋_GBK"/>
        <charset val="134"/>
      </rPr>
      <t>年安富街道四好公路建设工程</t>
    </r>
  </si>
  <si>
    <r>
      <rPr>
        <b/>
        <sz val="10"/>
        <rFont val="方正仿宋_GBK"/>
        <charset val="134"/>
      </rPr>
      <t>安富街道新建长</t>
    </r>
    <r>
      <rPr>
        <b/>
        <sz val="10"/>
        <rFont val="Times New Roman"/>
        <charset val="134"/>
      </rPr>
      <t>2.3</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</si>
  <si>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荣昌区安富街道</t>
    </r>
  </si>
  <si>
    <r>
      <rPr>
        <b/>
        <sz val="10"/>
        <rFont val="方正仿宋_GBK"/>
        <charset val="134"/>
      </rPr>
      <t>项目实施可解决安富街道农户包括建档立卡脱贫户出行问题，可带动生猪、小家禽等产业发展。</t>
    </r>
  </si>
  <si>
    <r>
      <rPr>
        <b/>
        <sz val="10"/>
        <rFont val="方正仿宋_GBK"/>
        <charset val="134"/>
      </rPr>
      <t>荣昌区安富街道办事处</t>
    </r>
  </si>
  <si>
    <r>
      <rPr>
        <b/>
        <sz val="10"/>
        <rFont val="方正仿宋_GBK"/>
        <charset val="134"/>
      </rPr>
      <t>荣昌区</t>
    </r>
    <r>
      <rPr>
        <b/>
        <sz val="10"/>
        <rFont val="Times New Roman"/>
        <charset val="134"/>
      </rPr>
      <t>2022</t>
    </r>
    <r>
      <rPr>
        <b/>
        <sz val="10"/>
        <rFont val="方正仿宋_GBK"/>
        <charset val="134"/>
      </rPr>
      <t>年直升镇四好公路建设工程</t>
    </r>
  </si>
  <si>
    <r>
      <rPr>
        <b/>
        <sz val="10"/>
        <rFont val="方正仿宋_GBK"/>
        <charset val="134"/>
      </rPr>
      <t>直升镇新建长</t>
    </r>
    <r>
      <rPr>
        <b/>
        <sz val="10"/>
        <rFont val="Times New Roman"/>
        <charset val="134"/>
      </rPr>
      <t>3.7</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</si>
  <si>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荣昌区直升镇</t>
    </r>
  </si>
  <si>
    <r>
      <rPr>
        <b/>
        <sz val="10"/>
        <rFont val="方正仿宋_GBK"/>
        <charset val="134"/>
      </rPr>
      <t>项目实施可解决直升镇农户包括建档立卡脱贫户出行问题，可带动生猪、小家禽等产业发展。</t>
    </r>
  </si>
  <si>
    <r>
      <rPr>
        <b/>
        <sz val="10"/>
        <rFont val="方正仿宋_GBK"/>
        <charset val="134"/>
      </rPr>
      <t>荣昌区直升镇人民政府</t>
    </r>
  </si>
  <si>
    <r>
      <rPr>
        <b/>
        <sz val="10"/>
        <rFont val="方正仿宋_GBK"/>
        <charset val="134"/>
      </rPr>
      <t>荣昌区</t>
    </r>
    <r>
      <rPr>
        <b/>
        <sz val="10"/>
        <rFont val="Times New Roman"/>
        <charset val="134"/>
      </rPr>
      <t>2022</t>
    </r>
    <r>
      <rPr>
        <b/>
        <sz val="10"/>
        <rFont val="方正仿宋_GBK"/>
        <charset val="134"/>
      </rPr>
      <t>年清升镇四好公路建设工程</t>
    </r>
  </si>
  <si>
    <r>
      <rPr>
        <b/>
        <sz val="10"/>
        <rFont val="方正仿宋_GBK"/>
        <charset val="134"/>
      </rPr>
      <t>清升镇新建长</t>
    </r>
    <r>
      <rPr>
        <b/>
        <sz val="10"/>
        <rFont val="Times New Roman"/>
        <charset val="134"/>
      </rPr>
      <t>1.7</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</si>
  <si>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荣昌区清升镇</t>
    </r>
  </si>
  <si>
    <r>
      <rPr>
        <b/>
        <sz val="10"/>
        <rFont val="方正仿宋_GBK"/>
        <charset val="134"/>
      </rPr>
      <t>项目实施可解决清升镇农户包括建档立卡脱贫户出行问题，可带动生猪、小家禽等产业发展。</t>
    </r>
  </si>
  <si>
    <r>
      <rPr>
        <b/>
        <sz val="10"/>
        <rFont val="方正仿宋_GBK"/>
        <charset val="134"/>
      </rPr>
      <t>荣昌区清升镇人民政府</t>
    </r>
  </si>
  <si>
    <r>
      <rPr>
        <b/>
        <sz val="10"/>
        <rFont val="方正仿宋_GBK"/>
        <charset val="134"/>
      </rPr>
      <t>荣昌区</t>
    </r>
    <r>
      <rPr>
        <b/>
        <sz val="10"/>
        <rFont val="Times New Roman"/>
        <charset val="134"/>
      </rPr>
      <t>2022</t>
    </r>
    <r>
      <rPr>
        <b/>
        <sz val="10"/>
        <rFont val="方正仿宋_GBK"/>
        <charset val="134"/>
      </rPr>
      <t>年清江镇四好公路建设工程</t>
    </r>
  </si>
  <si>
    <r>
      <rPr>
        <b/>
        <sz val="10"/>
        <rFont val="方正仿宋_GBK"/>
        <charset val="134"/>
      </rPr>
      <t>清江镇新建长</t>
    </r>
    <r>
      <rPr>
        <b/>
        <sz val="10"/>
        <rFont val="Times New Roman"/>
        <charset val="134"/>
      </rPr>
      <t>2</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</si>
  <si>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荣昌区清江镇</t>
    </r>
  </si>
  <si>
    <r>
      <rPr>
        <b/>
        <sz val="10"/>
        <rFont val="方正仿宋_GBK"/>
        <charset val="134"/>
      </rPr>
      <t>项目实施可解决清江镇农户包括建档立卡脱贫户出行问题，可带动生猪、小家禽等产业发展。</t>
    </r>
  </si>
  <si>
    <r>
      <rPr>
        <b/>
        <sz val="10"/>
        <rFont val="方正仿宋_GBK"/>
        <charset val="134"/>
      </rPr>
      <t>荣昌区</t>
    </r>
    <r>
      <rPr>
        <b/>
        <sz val="10"/>
        <rFont val="Times New Roman"/>
        <charset val="134"/>
      </rPr>
      <t>2022</t>
    </r>
    <r>
      <rPr>
        <b/>
        <sz val="10"/>
        <rFont val="方正仿宋_GBK"/>
        <charset val="134"/>
      </rPr>
      <t>年荣隆镇四好公路建设工程</t>
    </r>
  </si>
  <si>
    <r>
      <rPr>
        <b/>
        <sz val="10"/>
        <rFont val="方正仿宋_GBK"/>
        <charset val="134"/>
      </rPr>
      <t>荣隆镇新建长</t>
    </r>
    <r>
      <rPr>
        <b/>
        <sz val="10"/>
        <rFont val="Times New Roman"/>
        <charset val="134"/>
      </rPr>
      <t>7</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</si>
  <si>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荣昌区荣隆镇</t>
    </r>
  </si>
  <si>
    <r>
      <rPr>
        <b/>
        <sz val="10"/>
        <rFont val="方正仿宋_GBK"/>
        <charset val="134"/>
      </rPr>
      <t>项目实施可解决荣隆镇农户包括建档立卡脱贫户出行问题，可带动生猪、小家禽等产业发展。</t>
    </r>
  </si>
  <si>
    <r>
      <rPr>
        <b/>
        <sz val="10"/>
        <rFont val="方正仿宋_GBK"/>
        <charset val="134"/>
      </rPr>
      <t>荣昌区荣隆镇人民政府</t>
    </r>
  </si>
  <si>
    <r>
      <rPr>
        <b/>
        <sz val="10"/>
        <rFont val="方正仿宋_GBK"/>
        <charset val="134"/>
      </rPr>
      <t>荣昌区</t>
    </r>
    <r>
      <rPr>
        <b/>
        <sz val="10"/>
        <rFont val="Times New Roman"/>
        <charset val="134"/>
      </rPr>
      <t>2022</t>
    </r>
    <r>
      <rPr>
        <b/>
        <sz val="10"/>
        <rFont val="方正仿宋_GBK"/>
        <charset val="134"/>
      </rPr>
      <t>年龙集镇四好公路建设工程</t>
    </r>
  </si>
  <si>
    <r>
      <rPr>
        <b/>
        <sz val="10"/>
        <rFont val="方正仿宋_GBK"/>
        <charset val="134"/>
      </rPr>
      <t>龙集镇新建长</t>
    </r>
    <r>
      <rPr>
        <b/>
        <sz val="10"/>
        <rFont val="Times New Roman"/>
        <charset val="134"/>
      </rPr>
      <t>2</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</si>
  <si>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荣昌区龙集镇</t>
    </r>
  </si>
  <si>
    <r>
      <rPr>
        <b/>
        <sz val="10"/>
        <rFont val="方正仿宋_GBK"/>
        <charset val="134"/>
      </rPr>
      <t>项目实施可解决龙集镇农户包括建档立卡脱贫户出行问题，可带动生猪、小家禽等产业发展。</t>
    </r>
  </si>
  <si>
    <r>
      <rPr>
        <b/>
        <sz val="10"/>
        <rFont val="方正仿宋_GBK"/>
        <charset val="134"/>
      </rPr>
      <t>荣昌区龙集镇人民政府</t>
    </r>
  </si>
  <si>
    <r>
      <rPr>
        <b/>
        <sz val="10"/>
        <rFont val="方正仿宋_GBK"/>
        <charset val="134"/>
      </rPr>
      <t>荣昌区</t>
    </r>
    <r>
      <rPr>
        <b/>
        <sz val="10"/>
        <rFont val="Times New Roman"/>
        <charset val="134"/>
      </rPr>
      <t>2022</t>
    </r>
    <r>
      <rPr>
        <b/>
        <sz val="10"/>
        <rFont val="方正仿宋_GBK"/>
        <charset val="134"/>
      </rPr>
      <t>年仁义镇四好公路建设工程</t>
    </r>
  </si>
  <si>
    <r>
      <rPr>
        <b/>
        <sz val="10"/>
        <rFont val="方正仿宋_GBK"/>
        <charset val="134"/>
      </rPr>
      <t>仁义镇新建长</t>
    </r>
    <r>
      <rPr>
        <b/>
        <sz val="10"/>
        <rFont val="Times New Roman"/>
        <charset val="134"/>
      </rPr>
      <t>4.7</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</si>
  <si>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荣昌区仁义镇</t>
    </r>
  </si>
  <si>
    <r>
      <rPr>
        <b/>
        <sz val="10"/>
        <rFont val="方正仿宋_GBK"/>
        <charset val="134"/>
      </rPr>
      <t>项目实施可解决仁义镇农户包括建档立卡脱贫户出行问题，可带动生猪、小家禽等产业发展。</t>
    </r>
  </si>
  <si>
    <r>
      <rPr>
        <b/>
        <sz val="10"/>
        <rFont val="方正仿宋_GBK"/>
        <charset val="134"/>
      </rPr>
      <t>荣昌区仁义镇人民政府</t>
    </r>
  </si>
  <si>
    <r>
      <rPr>
        <b/>
        <sz val="10"/>
        <rFont val="方正仿宋_GBK"/>
        <charset val="134"/>
      </rPr>
      <t>荣昌区</t>
    </r>
    <r>
      <rPr>
        <b/>
        <sz val="10"/>
        <rFont val="Times New Roman"/>
        <charset val="134"/>
      </rPr>
      <t>2022</t>
    </r>
    <r>
      <rPr>
        <b/>
        <sz val="10"/>
        <rFont val="方正仿宋_GBK"/>
        <charset val="134"/>
      </rPr>
      <t>年吴家镇四好公路建设工程</t>
    </r>
  </si>
  <si>
    <r>
      <rPr>
        <b/>
        <sz val="10"/>
        <rFont val="方正仿宋_GBK"/>
        <charset val="134"/>
      </rPr>
      <t>吴家镇新建长</t>
    </r>
    <r>
      <rPr>
        <b/>
        <sz val="10"/>
        <rFont val="Times New Roman"/>
        <charset val="134"/>
      </rPr>
      <t>10.7</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</si>
  <si>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荣昌区吴家镇</t>
    </r>
  </si>
  <si>
    <r>
      <rPr>
        <b/>
        <sz val="10"/>
        <rFont val="方正仿宋_GBK"/>
        <charset val="134"/>
      </rPr>
      <t>项目实施可解决吴家镇农户包括建档立卡脱贫户出行问题，可带动生猪、小家禽等产业发展。</t>
    </r>
  </si>
  <si>
    <r>
      <rPr>
        <b/>
        <sz val="10"/>
        <rFont val="方正仿宋_GBK"/>
        <charset val="134"/>
      </rPr>
      <t>荣昌区吴家镇人民政府</t>
    </r>
  </si>
  <si>
    <r>
      <rPr>
        <b/>
        <sz val="10"/>
        <rFont val="方正仿宋_GBK"/>
        <charset val="134"/>
      </rPr>
      <t>荣昌区</t>
    </r>
    <r>
      <rPr>
        <b/>
        <sz val="10"/>
        <rFont val="Times New Roman"/>
        <charset val="134"/>
      </rPr>
      <t>2022</t>
    </r>
    <r>
      <rPr>
        <b/>
        <sz val="10"/>
        <rFont val="方正仿宋_GBK"/>
        <charset val="134"/>
      </rPr>
      <t>年观胜镇四好公路建设工程</t>
    </r>
  </si>
  <si>
    <r>
      <rPr>
        <b/>
        <sz val="10"/>
        <rFont val="方正仿宋_GBK"/>
        <charset val="134"/>
      </rPr>
      <t>观胜镇新建长</t>
    </r>
    <r>
      <rPr>
        <b/>
        <sz val="10"/>
        <rFont val="Times New Roman"/>
        <charset val="134"/>
      </rPr>
      <t>3.7</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</si>
  <si>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荣昌区观胜镇</t>
    </r>
  </si>
  <si>
    <r>
      <rPr>
        <b/>
        <sz val="10"/>
        <rFont val="方正仿宋_GBK"/>
        <charset val="134"/>
      </rPr>
      <t>项目实施可解决观胜镇农户包括建档立卡脱贫户出行问题，可带动生猪、小家禽等产业发展。</t>
    </r>
  </si>
  <si>
    <r>
      <rPr>
        <b/>
        <sz val="10"/>
        <rFont val="方正仿宋_GBK"/>
        <charset val="134"/>
      </rPr>
      <t>荣昌区观胜镇人民政府</t>
    </r>
  </si>
  <si>
    <r>
      <rPr>
        <b/>
        <sz val="10"/>
        <rFont val="方正仿宋_GBK"/>
        <charset val="134"/>
      </rPr>
      <t>荣昌区</t>
    </r>
    <r>
      <rPr>
        <b/>
        <sz val="10"/>
        <rFont val="Times New Roman"/>
        <charset val="134"/>
      </rPr>
      <t>2022</t>
    </r>
    <r>
      <rPr>
        <b/>
        <sz val="10"/>
        <rFont val="方正仿宋_GBK"/>
        <charset val="134"/>
      </rPr>
      <t>年铜鼓镇四好公路建设工程</t>
    </r>
  </si>
  <si>
    <r>
      <rPr>
        <b/>
        <sz val="10"/>
        <rFont val="方正仿宋_GBK"/>
        <charset val="134"/>
      </rPr>
      <t>铜鼓镇新建长</t>
    </r>
    <r>
      <rPr>
        <b/>
        <sz val="10"/>
        <rFont val="Times New Roman"/>
        <charset val="134"/>
      </rPr>
      <t>2.1</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</si>
  <si>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荣昌区铜鼓镇</t>
    </r>
  </si>
  <si>
    <r>
      <rPr>
        <b/>
        <sz val="10"/>
        <rFont val="方正仿宋_GBK"/>
        <charset val="134"/>
      </rPr>
      <t>项目实施可解决铜鼓镇农户包括建档立卡脱贫户出行问题，可带动生猪、小家禽等产业发展。</t>
    </r>
  </si>
  <si>
    <r>
      <rPr>
        <b/>
        <sz val="10"/>
        <rFont val="方正仿宋_GBK"/>
        <charset val="134"/>
      </rPr>
      <t>荣昌区铜鼓镇人民政府</t>
    </r>
  </si>
  <si>
    <r>
      <rPr>
        <b/>
        <sz val="10"/>
        <rFont val="方正仿宋_GBK"/>
        <charset val="134"/>
      </rPr>
      <t>荣昌区</t>
    </r>
    <r>
      <rPr>
        <b/>
        <sz val="10"/>
        <rFont val="Times New Roman"/>
        <charset val="134"/>
      </rPr>
      <t>2022</t>
    </r>
    <r>
      <rPr>
        <b/>
        <sz val="10"/>
        <rFont val="方正仿宋_GBK"/>
        <charset val="134"/>
      </rPr>
      <t>年清流镇四好公路建设工程</t>
    </r>
  </si>
  <si>
    <r>
      <rPr>
        <b/>
        <sz val="10"/>
        <rFont val="方正仿宋_GBK"/>
        <charset val="134"/>
      </rPr>
      <t>清流镇新建长</t>
    </r>
    <r>
      <rPr>
        <b/>
        <sz val="10"/>
        <rFont val="Times New Roman"/>
        <charset val="134"/>
      </rPr>
      <t>2</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</si>
  <si>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荣昌区清流镇</t>
    </r>
  </si>
  <si>
    <r>
      <rPr>
        <b/>
        <sz val="10"/>
        <rFont val="方正仿宋_GBK"/>
        <charset val="134"/>
      </rPr>
      <t>项目实施可解决清流镇农户包括建档立卡脱贫户出行问题，可带动生猪、小家禽等产业发展。</t>
    </r>
  </si>
  <si>
    <r>
      <rPr>
        <b/>
        <sz val="10"/>
        <rFont val="方正仿宋_GBK"/>
        <charset val="134"/>
      </rPr>
      <t>荣昌区清流镇人民政府</t>
    </r>
  </si>
  <si>
    <r>
      <rPr>
        <b/>
        <sz val="10"/>
        <rFont val="方正仿宋_GBK"/>
        <charset val="134"/>
      </rPr>
      <t>荣昌区</t>
    </r>
    <r>
      <rPr>
        <b/>
        <sz val="10"/>
        <rFont val="Times New Roman"/>
        <charset val="134"/>
      </rPr>
      <t>2022</t>
    </r>
    <r>
      <rPr>
        <b/>
        <sz val="10"/>
        <rFont val="方正仿宋_GBK"/>
        <charset val="134"/>
      </rPr>
      <t>年盘龙镇四好公路建设工程</t>
    </r>
  </si>
  <si>
    <r>
      <rPr>
        <b/>
        <sz val="10"/>
        <rFont val="方正仿宋_GBK"/>
        <charset val="134"/>
      </rPr>
      <t>盘龙镇新建长</t>
    </r>
    <r>
      <rPr>
        <b/>
        <sz val="10"/>
        <rFont val="Times New Roman"/>
        <charset val="134"/>
      </rPr>
      <t>3</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</si>
  <si>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荣昌区盘龙镇</t>
    </r>
  </si>
  <si>
    <r>
      <rPr>
        <b/>
        <sz val="10"/>
        <rFont val="方正仿宋_GBK"/>
        <charset val="134"/>
      </rPr>
      <t>项目实施可解决盘龙镇农户包括建档立卡脱贫户出行问题，可带动生猪、小家禽等产业发展。</t>
    </r>
  </si>
  <si>
    <r>
      <rPr>
        <b/>
        <sz val="10"/>
        <rFont val="方正仿宋_GBK"/>
        <charset val="134"/>
      </rPr>
      <t>荣昌区盘龙镇人民政府</t>
    </r>
  </si>
  <si>
    <r>
      <rPr>
        <b/>
        <sz val="10"/>
        <rFont val="方正仿宋_GBK"/>
        <charset val="134"/>
      </rPr>
      <t>荣昌区</t>
    </r>
    <r>
      <rPr>
        <b/>
        <sz val="10"/>
        <rFont val="Times New Roman"/>
        <charset val="134"/>
      </rPr>
      <t>2022</t>
    </r>
    <r>
      <rPr>
        <b/>
        <sz val="10"/>
        <rFont val="方正仿宋_GBK"/>
        <charset val="134"/>
      </rPr>
      <t>年远觉镇四好公路建设工程</t>
    </r>
  </si>
  <si>
    <r>
      <rPr>
        <b/>
        <sz val="10"/>
        <rFont val="方正仿宋_GBK"/>
        <charset val="134"/>
      </rPr>
      <t>远觉镇新建长</t>
    </r>
    <r>
      <rPr>
        <b/>
        <sz val="10"/>
        <rFont val="Times New Roman"/>
        <charset val="134"/>
      </rPr>
      <t>4.3</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</si>
  <si>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荣昌区远觉镇</t>
    </r>
  </si>
  <si>
    <r>
      <rPr>
        <b/>
        <sz val="10"/>
        <rFont val="方正仿宋_GBK"/>
        <charset val="134"/>
      </rPr>
      <t>项目实施可解决远觉镇农户包括建档立卡脱贫户出行问题，可带动生猪、小家禽等产业发展。</t>
    </r>
  </si>
  <si>
    <r>
      <rPr>
        <b/>
        <sz val="10"/>
        <rFont val="方正仿宋_GBK"/>
        <charset val="134"/>
      </rPr>
      <t>荣昌区远觉镇人民政府</t>
    </r>
  </si>
  <si>
    <r>
      <rPr>
        <b/>
        <sz val="10"/>
        <rFont val="方正仿宋_GBK"/>
        <charset val="134"/>
      </rPr>
      <t>荣昌区</t>
    </r>
    <r>
      <rPr>
        <b/>
        <sz val="10"/>
        <rFont val="Times New Roman"/>
        <charset val="134"/>
      </rPr>
      <t>2022</t>
    </r>
    <r>
      <rPr>
        <b/>
        <sz val="10"/>
        <rFont val="方正仿宋_GBK"/>
        <charset val="134"/>
      </rPr>
      <t>年河包镇四好公路建设工程</t>
    </r>
  </si>
  <si>
    <r>
      <rPr>
        <b/>
        <sz val="10"/>
        <rFont val="方正仿宋_GBK"/>
        <charset val="134"/>
      </rPr>
      <t>河包镇新建长</t>
    </r>
    <r>
      <rPr>
        <b/>
        <sz val="10"/>
        <rFont val="Times New Roman"/>
        <charset val="134"/>
      </rPr>
      <t>3.9</t>
    </r>
    <r>
      <rPr>
        <b/>
        <sz val="10"/>
        <rFont val="方正仿宋_GBK"/>
        <charset val="134"/>
      </rPr>
      <t>公里，宽</t>
    </r>
    <r>
      <rPr>
        <b/>
        <sz val="10"/>
        <rFont val="Times New Roman"/>
        <charset val="134"/>
      </rPr>
      <t>4.5</t>
    </r>
    <r>
      <rPr>
        <b/>
        <sz val="10"/>
        <rFont val="方正仿宋_GBK"/>
        <charset val="134"/>
      </rPr>
      <t>米的混凝土路面。</t>
    </r>
  </si>
  <si>
    <r>
      <rPr>
        <b/>
        <sz val="10"/>
        <rFont val="方正仿宋_GBK"/>
        <charset val="134"/>
      </rPr>
      <t>荣昌区河包镇</t>
    </r>
  </si>
  <si>
    <r>
      <rPr>
        <b/>
        <sz val="10"/>
        <rFont val="方正仿宋_GBK"/>
        <charset val="134"/>
      </rPr>
      <t>项目实施可解决河包镇农户包括建档立卡脱贫户出行问题，可带动生猪、小家禽等产业发展。</t>
    </r>
  </si>
  <si>
    <r>
      <rPr>
        <b/>
        <sz val="10"/>
        <rFont val="方正仿宋_GBK"/>
        <charset val="134"/>
      </rPr>
      <t>荣昌区河包镇人民政府</t>
    </r>
  </si>
  <si>
    <r>
      <rPr>
        <b/>
        <sz val="10"/>
        <rFont val="方正仿宋_GBK"/>
        <charset val="134"/>
      </rPr>
      <t>荣昌区</t>
    </r>
    <r>
      <rPr>
        <b/>
        <sz val="10"/>
        <rFont val="Times New Roman"/>
        <charset val="134"/>
      </rPr>
      <t>2022</t>
    </r>
    <r>
      <rPr>
        <b/>
        <sz val="10"/>
        <rFont val="方正仿宋_GBK"/>
        <charset val="134"/>
      </rPr>
      <t>年农村饮水安全巩固提升工程</t>
    </r>
  </si>
  <si>
    <r>
      <rPr>
        <b/>
        <sz val="10"/>
        <rFont val="方正仿宋_GBK"/>
        <charset val="134"/>
      </rPr>
      <t>生活条件改善</t>
    </r>
  </si>
  <si>
    <r>
      <rPr>
        <b/>
        <sz val="10"/>
        <rFont val="方正仿宋_GBK"/>
        <charset val="134"/>
      </rPr>
      <t>对区域内水厂辖区内供水管网进行延伸，对水厂附属设施进行改造。</t>
    </r>
  </si>
  <si>
    <r>
      <rPr>
        <b/>
        <sz val="10"/>
        <rFont val="方正仿宋_GBK"/>
        <charset val="134"/>
      </rPr>
      <t>完成</t>
    </r>
    <r>
      <rPr>
        <b/>
        <sz val="10"/>
        <rFont val="Times New Roman"/>
        <charset val="134"/>
      </rPr>
      <t>2020</t>
    </r>
    <r>
      <rPr>
        <b/>
        <sz val="10"/>
        <rFont val="方正仿宋_GBK"/>
        <charset val="134"/>
      </rPr>
      <t>年未完成剩余工作任务</t>
    </r>
    <r>
      <rPr>
        <b/>
        <sz val="10"/>
        <rFont val="Times New Roman"/>
        <charset val="134"/>
      </rPr>
      <t>,</t>
    </r>
    <r>
      <rPr>
        <b/>
        <sz val="10"/>
        <rFont val="方正仿宋_GBK"/>
        <charset val="134"/>
      </rPr>
      <t>，通过项目实施，改善群众生产生活条件。</t>
    </r>
  </si>
  <si>
    <r>
      <rPr>
        <b/>
        <sz val="10"/>
        <rFont val="方正仿宋_GBK"/>
        <charset val="134"/>
      </rPr>
      <t>完成</t>
    </r>
    <r>
      <rPr>
        <b/>
        <sz val="10"/>
        <rFont val="Times New Roman"/>
        <charset val="134"/>
      </rPr>
      <t>2020</t>
    </r>
    <r>
      <rPr>
        <b/>
        <sz val="10"/>
        <rFont val="方正仿宋_GBK"/>
        <charset val="134"/>
      </rPr>
      <t>年未完成剩余工作任务，建设延伸供水管网。</t>
    </r>
  </si>
  <si>
    <r>
      <rPr>
        <b/>
        <sz val="10"/>
        <rFont val="方正仿宋_GBK"/>
        <charset val="134"/>
      </rPr>
      <t>区水利局</t>
    </r>
  </si>
  <si>
    <r>
      <rPr>
        <b/>
        <sz val="10"/>
        <rFont val="方正仿宋_GBK"/>
        <charset val="134"/>
      </rPr>
      <t>重庆市荣昌区弘禹水资源开发有限责任公司</t>
    </r>
  </si>
  <si>
    <r>
      <rPr>
        <b/>
        <sz val="10"/>
        <rFont val="方正仿宋_GBK"/>
        <charset val="134"/>
      </rPr>
      <t>曹莉</t>
    </r>
  </si>
  <si>
    <t>15923175040</t>
  </si>
  <si>
    <r>
      <rPr>
        <b/>
        <sz val="10"/>
        <rFont val="方正仿宋_GBK"/>
        <charset val="134"/>
      </rPr>
      <t>荣昌区</t>
    </r>
    <r>
      <rPr>
        <b/>
        <sz val="10"/>
        <rFont val="Times New Roman"/>
        <charset val="134"/>
      </rPr>
      <t>2022</t>
    </r>
    <r>
      <rPr>
        <b/>
        <sz val="10"/>
        <rFont val="方正仿宋_GBK"/>
        <charset val="134"/>
      </rPr>
      <t>年度建档立卡大学生教育资助项目</t>
    </r>
  </si>
  <si>
    <r>
      <rPr>
        <b/>
        <sz val="10"/>
        <rFont val="方正仿宋_GBK"/>
        <charset val="134"/>
      </rPr>
      <t>资助所有在市内外普通高校就读的全日制学历教育重庆籍建档立卡脱贫家庭本专科大学生；资助标准：</t>
    </r>
    <r>
      <rPr>
        <b/>
        <sz val="10"/>
        <rFont val="Times New Roman"/>
        <charset val="134"/>
      </rPr>
      <t>2020-2021</t>
    </r>
    <r>
      <rPr>
        <b/>
        <sz val="10"/>
        <rFont val="方正仿宋_GBK"/>
        <charset val="134"/>
      </rPr>
      <t>学年度学费高于</t>
    </r>
    <r>
      <rPr>
        <b/>
        <sz val="10"/>
        <rFont val="Times New Roman"/>
        <charset val="134"/>
      </rPr>
      <t>8000</t>
    </r>
    <r>
      <rPr>
        <b/>
        <sz val="10"/>
        <rFont val="方正仿宋_GBK"/>
        <charset val="134"/>
      </rPr>
      <t>元的资助</t>
    </r>
    <r>
      <rPr>
        <b/>
        <sz val="10"/>
        <rFont val="Times New Roman"/>
        <charset val="134"/>
      </rPr>
      <t>8000</t>
    </r>
    <r>
      <rPr>
        <b/>
        <sz val="10"/>
        <rFont val="方正仿宋_GBK"/>
        <charset val="134"/>
      </rPr>
      <t>元，低于</t>
    </r>
    <r>
      <rPr>
        <b/>
        <sz val="10"/>
        <rFont val="Times New Roman"/>
        <charset val="134"/>
      </rPr>
      <t>8000</t>
    </r>
    <r>
      <rPr>
        <b/>
        <sz val="10"/>
        <rFont val="方正仿宋_GBK"/>
        <charset val="134"/>
      </rPr>
      <t>元的按实际标准资助</t>
    </r>
    <r>
      <rPr>
        <b/>
        <sz val="10"/>
        <rFont val="Times New Roman"/>
        <charset val="134"/>
      </rPr>
      <t>.</t>
    </r>
  </si>
  <si>
    <r>
      <rPr>
        <b/>
        <sz val="10"/>
        <rFont val="方正仿宋_GBK"/>
        <charset val="134"/>
      </rPr>
      <t>落实建卡大学生学费资助政策，减轻脱贫家庭负担，满足家庭经济困难学生基本生活、学习需要，帮助脱贫家庭子女顺利完成学业。</t>
    </r>
  </si>
  <si>
    <r>
      <rPr>
        <b/>
        <sz val="10"/>
        <rFont val="方正仿宋_GBK"/>
        <charset val="134"/>
      </rPr>
      <t>区教委</t>
    </r>
  </si>
  <si>
    <r>
      <rPr>
        <b/>
        <sz val="10"/>
        <rFont val="方正仿宋_GBK"/>
        <charset val="134"/>
      </rPr>
      <t>明望</t>
    </r>
  </si>
  <si>
    <t>15223018302</t>
  </si>
  <si>
    <r>
      <rPr>
        <b/>
        <sz val="10"/>
        <rFont val="方正仿宋_GBK"/>
        <charset val="134"/>
      </rPr>
      <t>荣昌区</t>
    </r>
    <r>
      <rPr>
        <b/>
        <sz val="10"/>
        <rFont val="Times New Roman"/>
        <charset val="134"/>
      </rPr>
      <t>2022</t>
    </r>
    <r>
      <rPr>
        <b/>
        <sz val="10"/>
        <rFont val="方正仿宋_GBK"/>
        <charset val="134"/>
      </rPr>
      <t>年脱贫人口跨省就业支持资金</t>
    </r>
  </si>
  <si>
    <r>
      <t>1.</t>
    </r>
    <r>
      <rPr>
        <b/>
        <sz val="10"/>
        <rFont val="方正仿宋_GBK"/>
        <charset val="134"/>
      </rPr>
      <t>进一步鼓励脱贫人口与边缘人口外出就业；</t>
    </r>
    <r>
      <rPr>
        <b/>
        <sz val="10"/>
        <rFont val="Times New Roman"/>
        <charset val="134"/>
      </rPr>
      <t>2.</t>
    </r>
    <r>
      <rPr>
        <b/>
        <sz val="10"/>
        <rFont val="方正仿宋_GBK"/>
        <charset val="134"/>
      </rPr>
      <t>进一步促进脱贫人口与边缘人口稳岗就业。</t>
    </r>
  </si>
  <si>
    <r>
      <rPr>
        <b/>
        <sz val="10"/>
        <rFont val="方正仿宋_GBK"/>
        <charset val="134"/>
      </rPr>
      <t>进一步鼓励脱贫人口与边缘人口外出就业；进一步促进脱贫人口与边缘人口稳岗就业。</t>
    </r>
  </si>
  <si>
    <r>
      <rPr>
        <b/>
        <sz val="10"/>
        <rFont val="方正仿宋_GBK"/>
        <charset val="134"/>
      </rPr>
      <t>区人力资源和社会保障局</t>
    </r>
  </si>
  <si>
    <r>
      <rPr>
        <b/>
        <sz val="10"/>
        <rFont val="方正仿宋_GBK"/>
        <charset val="134"/>
      </rPr>
      <t>唐伟</t>
    </r>
  </si>
  <si>
    <r>
      <rPr>
        <b/>
        <sz val="10"/>
        <rFont val="方正仿宋_GBK"/>
        <charset val="134"/>
      </rPr>
      <t>荣昌区</t>
    </r>
    <r>
      <rPr>
        <b/>
        <sz val="10"/>
        <rFont val="Times New Roman"/>
        <charset val="134"/>
      </rPr>
      <t>2022</t>
    </r>
    <r>
      <rPr>
        <b/>
        <sz val="10"/>
        <rFont val="方正仿宋_GBK"/>
        <charset val="134"/>
      </rPr>
      <t>年度农村环境卫生治理项目</t>
    </r>
  </si>
  <si>
    <r>
      <rPr>
        <b/>
        <sz val="10"/>
        <rFont val="方正仿宋_GBK"/>
        <charset val="134"/>
      </rPr>
      <t>基础设施</t>
    </r>
  </si>
  <si>
    <r>
      <rPr>
        <b/>
        <sz val="10"/>
        <rFont val="方正仿宋_GBK"/>
        <charset val="134"/>
      </rPr>
      <t>（</t>
    </r>
    <r>
      <rPr>
        <b/>
        <sz val="10"/>
        <rFont val="Times New Roman"/>
        <charset val="134"/>
      </rPr>
      <t>1</t>
    </r>
    <r>
      <rPr>
        <b/>
        <sz val="10"/>
        <rFont val="方正仿宋_GBK"/>
        <charset val="134"/>
      </rPr>
      <t>）农村生活垃圾收运设施建设维护，增设垃圾箱体。（</t>
    </r>
    <r>
      <rPr>
        <b/>
        <sz val="10"/>
        <rFont val="Times New Roman"/>
        <charset val="134"/>
      </rPr>
      <t>2</t>
    </r>
    <r>
      <rPr>
        <b/>
        <sz val="10"/>
        <rFont val="方正仿宋_GBK"/>
        <charset val="134"/>
      </rPr>
      <t>）农村生活垃圾分类示范建设，增设垃圾分类桶，配套智能分类设备。（</t>
    </r>
    <r>
      <rPr>
        <b/>
        <sz val="10"/>
        <rFont val="Times New Roman"/>
        <charset val="134"/>
      </rPr>
      <t>3</t>
    </r>
    <r>
      <rPr>
        <b/>
        <sz val="10"/>
        <rFont val="方正仿宋_GBK"/>
        <charset val="134"/>
      </rPr>
      <t>）农村环境卫生设施建设，新（改）建公厕，新（改扩）建生活垃圾转运站。用于巩固农村生活垃圾治理成效，补齐农村环境卫生设施建设短板，改善农村地区环境卫生。</t>
    </r>
  </si>
  <si>
    <r>
      <t>21</t>
    </r>
    <r>
      <rPr>
        <b/>
        <sz val="10"/>
        <rFont val="方正仿宋_GBK"/>
        <charset val="134"/>
      </rPr>
      <t>个镇街</t>
    </r>
  </si>
  <si>
    <r>
      <rPr>
        <b/>
        <sz val="10"/>
        <rFont val="方正仿宋_GBK"/>
        <charset val="134"/>
      </rPr>
      <t>通过巩固农村生活垃圾治理成效，补齐农村环境卫生设施建设短板，改善农村地区环境卫生，提升脱贫人口和一般农户幸福度。</t>
    </r>
  </si>
  <si>
    <r>
      <rPr>
        <b/>
        <sz val="10"/>
        <rFont val="方正仿宋_GBK"/>
        <charset val="134"/>
      </rPr>
      <t>通过农村环境卫生设施建设，改善农村地区环境卫生，提升农村生活垃圾治理及垃圾分类示范村建设，提升农户和脱贫人口满意度和幸福指数。</t>
    </r>
  </si>
  <si>
    <r>
      <rPr>
        <b/>
        <sz val="10"/>
        <rFont val="方正仿宋_GBK"/>
        <charset val="134"/>
      </rPr>
      <t>区城市管理局</t>
    </r>
  </si>
  <si>
    <r>
      <rPr>
        <b/>
        <sz val="10"/>
        <rFont val="方正仿宋_GBK"/>
        <charset val="134"/>
      </rPr>
      <t>吴承静</t>
    </r>
  </si>
  <si>
    <r>
      <t>2022</t>
    </r>
    <r>
      <rPr>
        <b/>
        <sz val="10"/>
        <rFont val="方正仿宋_GBK"/>
        <charset val="134"/>
      </rPr>
      <t>年油料产业发展项目</t>
    </r>
  </si>
  <si>
    <r>
      <rPr>
        <b/>
        <sz val="10"/>
        <rFont val="方正仿宋_GBK"/>
        <charset val="134"/>
      </rPr>
      <t>（</t>
    </r>
    <r>
      <rPr>
        <b/>
        <sz val="10"/>
        <rFont val="Times New Roman"/>
        <charset val="134"/>
      </rPr>
      <t>1</t>
    </r>
    <r>
      <rPr>
        <b/>
        <sz val="10"/>
        <rFont val="方正仿宋_GBK"/>
        <charset val="134"/>
      </rPr>
      <t>）以安富街道垭口村富硒茶叶基地建设为核心，支持和鼓励新兴农业经营主体扩建富硒基地，改良品种</t>
    </r>
    <r>
      <rPr>
        <b/>
        <sz val="10"/>
        <rFont val="Times New Roman"/>
        <charset val="134"/>
      </rPr>
      <t>1000</t>
    </r>
    <r>
      <rPr>
        <b/>
        <sz val="10"/>
        <rFont val="方正仿宋_GBK"/>
        <charset val="134"/>
      </rPr>
      <t>亩，推广绿色生态管理技术。</t>
    </r>
    <r>
      <rPr>
        <b/>
        <sz val="10"/>
        <rFont val="Times New Roman"/>
        <charset val="134"/>
      </rPr>
      <t xml:space="preserve">
</t>
    </r>
    <r>
      <rPr>
        <b/>
        <sz val="10"/>
        <rFont val="方正仿宋_GBK"/>
        <charset val="134"/>
      </rPr>
      <t>（</t>
    </r>
    <r>
      <rPr>
        <b/>
        <sz val="10"/>
        <rFont val="Times New Roman"/>
        <charset val="134"/>
      </rPr>
      <t>2</t>
    </r>
    <r>
      <rPr>
        <b/>
        <sz val="10"/>
        <rFont val="方正仿宋_GBK"/>
        <charset val="134"/>
      </rPr>
      <t>）引入企业、鼓励企业提档茶叶加工技能。新增生产线</t>
    </r>
    <r>
      <rPr>
        <b/>
        <sz val="10"/>
        <rFont val="Times New Roman"/>
        <charset val="134"/>
      </rPr>
      <t>1</t>
    </r>
    <r>
      <rPr>
        <b/>
        <sz val="10"/>
        <rFont val="方正仿宋_GBK"/>
        <charset val="134"/>
      </rPr>
      <t>条。</t>
    </r>
    <r>
      <rPr>
        <b/>
        <sz val="10"/>
        <rFont val="Times New Roman"/>
        <charset val="134"/>
      </rPr>
      <t xml:space="preserve">
</t>
    </r>
    <r>
      <rPr>
        <b/>
        <sz val="10"/>
        <rFont val="方正仿宋_GBK"/>
        <charset val="134"/>
      </rPr>
      <t>（</t>
    </r>
    <r>
      <rPr>
        <b/>
        <sz val="10"/>
        <rFont val="Times New Roman"/>
        <charset val="134"/>
      </rPr>
      <t>3</t>
    </r>
    <r>
      <rPr>
        <b/>
        <sz val="10"/>
        <rFont val="方正仿宋_GBK"/>
        <charset val="134"/>
      </rPr>
      <t>）柑橘基地水肥一体化项目</t>
    </r>
    <r>
      <rPr>
        <b/>
        <sz val="10"/>
        <rFont val="Times New Roman"/>
        <charset val="134"/>
      </rPr>
      <t>2</t>
    </r>
    <r>
      <rPr>
        <b/>
        <sz val="10"/>
        <rFont val="方正仿宋_GBK"/>
        <charset val="134"/>
      </rPr>
      <t>个。</t>
    </r>
  </si>
  <si>
    <r>
      <rPr>
        <b/>
        <sz val="10"/>
        <rFont val="方正仿宋_GBK"/>
        <charset val="134"/>
      </rPr>
      <t>安富、广顺、吴家、清流等镇街</t>
    </r>
  </si>
  <si>
    <r>
      <rPr>
        <b/>
        <sz val="10"/>
        <rFont val="方正仿宋_GBK"/>
        <charset val="134"/>
      </rPr>
      <t>通过富硒基地茶叶品种改良，发掘我区产业提档升级新路径，通过新生产线加工，带动周边</t>
    </r>
    <r>
      <rPr>
        <b/>
        <sz val="10"/>
        <rFont val="Times New Roman"/>
        <charset val="134"/>
      </rPr>
      <t>2</t>
    </r>
    <r>
      <rPr>
        <b/>
        <sz val="10"/>
        <rFont val="方正仿宋_GBK"/>
        <charset val="134"/>
      </rPr>
      <t>万余亩茶叶增值增效。通过水肥一体化项目，减少果园劳动力，提高肥料利用率，每亩节约成本约</t>
    </r>
    <r>
      <rPr>
        <b/>
        <sz val="10"/>
        <rFont val="Times New Roman"/>
        <charset val="134"/>
      </rPr>
      <t>300</t>
    </r>
    <r>
      <rPr>
        <b/>
        <sz val="10"/>
        <rFont val="方正仿宋_GBK"/>
        <charset val="134"/>
      </rPr>
      <t>元。</t>
    </r>
  </si>
  <si>
    <r>
      <rPr>
        <b/>
        <sz val="10"/>
        <rFont val="方正仿宋_GBK"/>
        <charset val="134"/>
      </rPr>
      <t>重庆市荣昌区农业技术推广站</t>
    </r>
  </si>
  <si>
    <r>
      <rPr>
        <b/>
        <sz val="10"/>
        <rFont val="方正仿宋_GBK"/>
        <charset val="134"/>
      </rPr>
      <t>重庆市荣昌区农业农村委员会</t>
    </r>
  </si>
  <si>
    <r>
      <rPr>
        <b/>
        <sz val="10"/>
        <rFont val="方正仿宋_GBK"/>
        <charset val="134"/>
      </rPr>
      <t>彭文树</t>
    </r>
  </si>
  <si>
    <r>
      <rPr>
        <b/>
        <sz val="10"/>
        <rFont val="方正仿宋_GBK"/>
        <charset val="134"/>
      </rPr>
      <t>荣昌区</t>
    </r>
    <r>
      <rPr>
        <b/>
        <sz val="10"/>
        <rFont val="Times New Roman"/>
        <charset val="134"/>
      </rPr>
      <t>2022</t>
    </r>
    <r>
      <rPr>
        <b/>
        <sz val="10"/>
        <rFont val="方正仿宋_GBK"/>
        <charset val="134"/>
      </rPr>
      <t>年农牧科技集团有限公司稻渔综合种养项目</t>
    </r>
  </si>
  <si>
    <r>
      <t xml:space="preserve"> 1</t>
    </r>
    <r>
      <rPr>
        <b/>
        <sz val="10"/>
        <rFont val="方正仿宋_GBK"/>
        <charset val="134"/>
      </rPr>
      <t>﹒进排水系统改造，</t>
    </r>
    <r>
      <rPr>
        <b/>
        <sz val="10"/>
        <rFont val="Times New Roman"/>
        <charset val="134"/>
      </rPr>
      <t>2</t>
    </r>
    <r>
      <rPr>
        <b/>
        <sz val="10"/>
        <rFont val="方正仿宋_GBK"/>
        <charset val="134"/>
      </rPr>
      <t>﹒沟坑整修及田埂加固，</t>
    </r>
    <r>
      <rPr>
        <b/>
        <sz val="10"/>
        <rFont val="Times New Roman"/>
        <charset val="134"/>
      </rPr>
      <t>3</t>
    </r>
    <r>
      <rPr>
        <b/>
        <sz val="10"/>
        <rFont val="方正仿宋_GBK"/>
        <charset val="134"/>
      </rPr>
      <t>﹒防逃防害防病设施建设，</t>
    </r>
    <r>
      <rPr>
        <b/>
        <sz val="10"/>
        <rFont val="Times New Roman"/>
        <charset val="134"/>
      </rPr>
      <t>4</t>
    </r>
    <r>
      <rPr>
        <b/>
        <sz val="10"/>
        <rFont val="方正仿宋_GBK"/>
        <charset val="134"/>
      </rPr>
      <t>、在进排水口处安装拦鱼栅。共计建成</t>
    </r>
    <r>
      <rPr>
        <b/>
        <sz val="10"/>
        <rFont val="Times New Roman"/>
        <charset val="134"/>
      </rPr>
      <t>10000</t>
    </r>
    <r>
      <rPr>
        <b/>
        <sz val="10"/>
        <rFont val="方正仿宋_GBK"/>
        <charset val="134"/>
      </rPr>
      <t>亩。</t>
    </r>
  </si>
  <si>
    <r>
      <rPr>
        <b/>
        <sz val="10"/>
        <rFont val="方正仿宋_GBK"/>
        <charset val="134"/>
      </rPr>
      <t>盘龙镇、龙集镇。</t>
    </r>
  </si>
  <si>
    <r>
      <rPr>
        <b/>
        <sz val="10"/>
        <rFont val="方正仿宋_GBK"/>
        <charset val="134"/>
      </rPr>
      <t>节约水稻生产成本，每亩预计节约</t>
    </r>
    <r>
      <rPr>
        <b/>
        <sz val="10"/>
        <rFont val="Times New Roman"/>
        <charset val="134"/>
      </rPr>
      <t>100</t>
    </r>
    <r>
      <rPr>
        <b/>
        <sz val="10"/>
        <rFont val="方正仿宋_GBK"/>
        <charset val="134"/>
      </rPr>
      <t>元左右，提高土地利用率，增加渔业收入，每亩可以增加</t>
    </r>
    <r>
      <rPr>
        <b/>
        <sz val="10"/>
        <rFont val="Times New Roman"/>
        <charset val="134"/>
      </rPr>
      <t>1500</t>
    </r>
    <r>
      <rPr>
        <b/>
        <sz val="10"/>
        <rFont val="方正仿宋_GBK"/>
        <charset val="134"/>
      </rPr>
      <t>元左右收入；打造唐冲村稻渔综合种养示范基地，带动周边农户发展稻渔综合种养，增加农户收入；稻渔综合种养杜绝水产养殖带来环境污染。</t>
    </r>
  </si>
  <si>
    <r>
      <rPr>
        <b/>
        <sz val="10"/>
        <rFont val="方正仿宋_GBK"/>
        <charset val="134"/>
      </rPr>
      <t>重庆荣昌农牧科技集团有限公司</t>
    </r>
  </si>
  <si>
    <r>
      <rPr>
        <b/>
        <sz val="10"/>
        <rFont val="方正仿宋_GBK"/>
        <charset val="134"/>
      </rPr>
      <t>重庆荣昌国家现代农业和畜牧业示范区管理委员会</t>
    </r>
  </si>
  <si>
    <t>项目类型</t>
  </si>
  <si>
    <t>产业项目</t>
  </si>
  <si>
    <t>就业扶贫</t>
  </si>
  <si>
    <t>易地扶贫搬迁</t>
  </si>
  <si>
    <t>公益岗位</t>
  </si>
  <si>
    <t>教育扶贫</t>
  </si>
  <si>
    <t>健康扶贫</t>
  </si>
  <si>
    <t>危房改造</t>
  </si>
  <si>
    <t>金融扶贫</t>
  </si>
  <si>
    <t>生活条件改善</t>
  </si>
  <si>
    <t>综合保障性扶贫</t>
  </si>
  <si>
    <t>村基础设施</t>
  </si>
  <si>
    <t>村公共服务</t>
  </si>
  <si>
    <t>项目管理费</t>
  </si>
  <si>
    <t>项目子类型</t>
  </si>
  <si>
    <t>种植养殖加工服务</t>
  </si>
  <si>
    <t>外出务工补助</t>
  </si>
  <si>
    <t>集中安置</t>
  </si>
  <si>
    <t>享受“雨露计划”职业教育补助</t>
  </si>
  <si>
    <t>参加城乡居民基本医疗保险</t>
  </si>
  <si>
    <t>扶贫小额贷款贴息</t>
  </si>
  <si>
    <t>入户路改造</t>
  </si>
  <si>
    <t>享受农村居民最低生活保障</t>
  </si>
  <si>
    <t>通村、组硬化路及护栏</t>
  </si>
  <si>
    <t>规划保留的村小学改造</t>
  </si>
  <si>
    <t>休闲农业与乡村旅游</t>
  </si>
  <si>
    <t>就业创业补助</t>
  </si>
  <si>
    <t>分散安置</t>
  </si>
  <si>
    <t>贫困村创业致富带头人创业培训</t>
  </si>
  <si>
    <t>参加大病保险</t>
  </si>
  <si>
    <t>扶贫龙头企业合作社等经营主体贷款贴息</t>
  </si>
  <si>
    <t>解决安全饮水</t>
  </si>
  <si>
    <t>享受特困人员救助供养</t>
  </si>
  <si>
    <t>通生产用电</t>
  </si>
  <si>
    <t>村卫生室标准化建设</t>
  </si>
  <si>
    <t>光伏项目</t>
  </si>
  <si>
    <t>就业创业培训</t>
  </si>
  <si>
    <t>参与“学前学会普通话”行动</t>
  </si>
  <si>
    <t>接受医疗救助</t>
  </si>
  <si>
    <t>产业保险</t>
  </si>
  <si>
    <t>厨房厕所圈舍改造</t>
  </si>
  <si>
    <t>参加城乡居民基本养老保险</t>
  </si>
  <si>
    <t>通生活用电</t>
  </si>
  <si>
    <t>村幼儿园建设</t>
  </si>
  <si>
    <t>生态扶贫项目</t>
  </si>
  <si>
    <t>技能培训</t>
  </si>
  <si>
    <t>其他教育扶贫</t>
  </si>
  <si>
    <t>参加其他补充医疗保险</t>
  </si>
  <si>
    <t>扶贫小额贷款风险补偿金</t>
  </si>
  <si>
    <t>接受留守关爱服务</t>
  </si>
  <si>
    <t>光纤宽带接入</t>
  </si>
  <si>
    <t>村级文化活动广场</t>
  </si>
  <si>
    <t>其他</t>
  </si>
  <si>
    <t>参加意外保险</t>
  </si>
  <si>
    <t>接受临时救助</t>
  </si>
  <si>
    <t>产业路</t>
  </si>
  <si>
    <t>接受大病（地方病）救治</t>
  </si>
</sst>
</file>

<file path=xl/styles.xml><?xml version="1.0" encoding="utf-8"?>
<styleSheet xmlns="http://schemas.openxmlformats.org/spreadsheetml/2006/main">
  <numFmts count="5">
    <numFmt numFmtId="176" formatCode="0.00_);[Red]\(0.00\)"/>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2">
    <font>
      <sz val="12"/>
      <name val="宋体"/>
      <charset val="134"/>
    </font>
    <font>
      <sz val="12"/>
      <name val="方正黑体_GBK"/>
      <charset val="134"/>
    </font>
    <font>
      <b/>
      <sz val="10"/>
      <name val="方正黑体_GBK"/>
      <charset val="134"/>
    </font>
    <font>
      <b/>
      <sz val="10"/>
      <name val="宋体"/>
      <charset val="134"/>
    </font>
    <font>
      <b/>
      <sz val="10"/>
      <name val="Times New Roman"/>
      <charset val="134"/>
    </font>
    <font>
      <sz val="16"/>
      <name val="方正小标宋_GBK"/>
      <charset val="134"/>
    </font>
    <font>
      <sz val="9"/>
      <name val="Times New Roman"/>
      <charset val="134"/>
    </font>
    <font>
      <b/>
      <sz val="10"/>
      <name val="Times New Roman"/>
      <charset val="0"/>
    </font>
    <font>
      <sz val="20"/>
      <name val="黑体"/>
      <charset val="134"/>
    </font>
    <font>
      <sz val="11"/>
      <color rgb="FFFA7D00"/>
      <name val="宋体"/>
      <charset val="0"/>
      <scheme val="minor"/>
    </font>
    <font>
      <sz val="11"/>
      <color theme="1"/>
      <name val="宋体"/>
      <charset val="134"/>
      <scheme val="minor"/>
    </font>
    <font>
      <sz val="11"/>
      <color theme="1"/>
      <name val="宋体"/>
      <charset val="0"/>
      <scheme val="minor"/>
    </font>
    <font>
      <sz val="11"/>
      <color theme="0"/>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u/>
      <sz val="11"/>
      <color rgb="FF800080"/>
      <name val="宋体"/>
      <charset val="0"/>
      <scheme val="minor"/>
    </font>
    <font>
      <i/>
      <sz val="11"/>
      <color rgb="FF7F7F7F"/>
      <name val="宋体"/>
      <charset val="0"/>
      <scheme val="minor"/>
    </font>
    <font>
      <b/>
      <sz val="15"/>
      <color theme="3"/>
      <name val="宋体"/>
      <charset val="134"/>
      <scheme val="minor"/>
    </font>
    <font>
      <b/>
      <sz val="11"/>
      <color rgb="FF3F3F3F"/>
      <name val="宋体"/>
      <charset val="0"/>
      <scheme val="minor"/>
    </font>
    <font>
      <sz val="11"/>
      <color rgb="FF9C0006"/>
      <name val="宋体"/>
      <charset val="0"/>
      <scheme val="minor"/>
    </font>
    <font>
      <sz val="11"/>
      <color rgb="FF006100"/>
      <name val="宋体"/>
      <charset val="0"/>
      <scheme val="minor"/>
    </font>
    <font>
      <sz val="11"/>
      <color rgb="FF3F3F76"/>
      <name val="宋体"/>
      <charset val="0"/>
      <scheme val="minor"/>
    </font>
    <font>
      <sz val="11"/>
      <color rgb="FF9C6500"/>
      <name val="宋体"/>
      <charset val="0"/>
      <scheme val="minor"/>
    </font>
    <font>
      <b/>
      <sz val="18"/>
      <color theme="3"/>
      <name val="宋体"/>
      <charset val="134"/>
      <scheme val="minor"/>
    </font>
    <font>
      <b/>
      <sz val="11"/>
      <color rgb="FFFA7D00"/>
      <name val="宋体"/>
      <charset val="0"/>
      <scheme val="minor"/>
    </font>
    <font>
      <b/>
      <sz val="11"/>
      <color theme="1"/>
      <name val="宋体"/>
      <charset val="0"/>
      <scheme val="minor"/>
    </font>
    <font>
      <sz val="9"/>
      <name val="宋体"/>
      <charset val="134"/>
    </font>
    <font>
      <u/>
      <sz val="11"/>
      <color rgb="FF0000FF"/>
      <name val="宋体"/>
      <charset val="0"/>
      <scheme val="minor"/>
    </font>
    <font>
      <b/>
      <sz val="11"/>
      <color rgb="FFFFFFFF"/>
      <name val="宋体"/>
      <charset val="0"/>
      <scheme val="minor"/>
    </font>
    <font>
      <sz val="9"/>
      <name val="方正黑体_GBK"/>
      <charset val="134"/>
    </font>
    <font>
      <b/>
      <sz val="10"/>
      <name val="方正仿宋_GBK"/>
      <charset val="134"/>
    </font>
  </fonts>
  <fills count="34">
    <fill>
      <patternFill patternType="none"/>
    </fill>
    <fill>
      <patternFill patternType="gray125"/>
    </fill>
    <fill>
      <patternFill patternType="solid">
        <fgColor indexed="9"/>
        <bgColor indexed="64"/>
      </patternFill>
    </fill>
    <fill>
      <patternFill patternType="solid">
        <fgColor theme="4"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rgb="FFFFCC99"/>
        <bgColor indexed="64"/>
      </patternFill>
    </fill>
    <fill>
      <patternFill patternType="solid">
        <fgColor theme="8"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6"/>
        <bgColor indexed="64"/>
      </patternFill>
    </fill>
    <fill>
      <patternFill patternType="solid">
        <fgColor theme="9" tint="0.399975585192419"/>
        <bgColor indexed="64"/>
      </patternFill>
    </fill>
    <fill>
      <patternFill patternType="solid">
        <fgColor theme="7"/>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8"/>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5">
    <xf numFmtId="0" fontId="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2" fillId="23" borderId="0" applyNumberFormat="0" applyBorder="0" applyAlignment="0" applyProtection="0">
      <alignment vertical="center"/>
    </xf>
    <xf numFmtId="0" fontId="11" fillId="28" borderId="0" applyNumberFormat="0" applyBorder="0" applyAlignment="0" applyProtection="0">
      <alignment vertical="center"/>
    </xf>
    <xf numFmtId="0" fontId="12" fillId="24" borderId="0" applyNumberFormat="0" applyBorder="0" applyAlignment="0" applyProtection="0">
      <alignment vertical="center"/>
    </xf>
    <xf numFmtId="0" fontId="22" fillId="14" borderId="10" applyNumberFormat="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44" fontId="10" fillId="0" borderId="0" applyFont="0" applyFill="0" applyBorder="0" applyAlignment="0" applyProtection="0">
      <alignment vertical="center"/>
    </xf>
    <xf numFmtId="0" fontId="12" fillId="22" borderId="0" applyNumberFormat="0" applyBorder="0" applyAlignment="0" applyProtection="0">
      <alignment vertical="center"/>
    </xf>
    <xf numFmtId="0" fontId="27" fillId="0" borderId="0">
      <alignment vertical="center"/>
    </xf>
    <xf numFmtId="9" fontId="10" fillId="0" borderId="0" applyFont="0" applyFill="0" applyBorder="0" applyAlignment="0" applyProtection="0">
      <alignment vertical="center"/>
    </xf>
    <xf numFmtId="0" fontId="12" fillId="20" borderId="0" applyNumberFormat="0" applyBorder="0" applyAlignment="0" applyProtection="0">
      <alignment vertical="center"/>
    </xf>
    <xf numFmtId="0" fontId="12" fillId="30" borderId="0" applyNumberFormat="0" applyBorder="0" applyAlignment="0" applyProtection="0">
      <alignment vertical="center"/>
    </xf>
    <xf numFmtId="0" fontId="12" fillId="18" borderId="0" applyNumberFormat="0" applyBorder="0" applyAlignment="0" applyProtection="0">
      <alignment vertical="center"/>
    </xf>
    <xf numFmtId="0" fontId="12" fillId="21" borderId="0" applyNumberFormat="0" applyBorder="0" applyAlignment="0" applyProtection="0">
      <alignment vertical="center"/>
    </xf>
    <xf numFmtId="0" fontId="12" fillId="26" borderId="0" applyNumberFormat="0" applyBorder="0" applyAlignment="0" applyProtection="0">
      <alignment vertical="center"/>
    </xf>
    <xf numFmtId="0" fontId="25" fillId="11" borderId="10" applyNumberFormat="0" applyAlignment="0" applyProtection="0">
      <alignment vertical="center"/>
    </xf>
    <xf numFmtId="0" fontId="12" fillId="33" borderId="0" applyNumberFormat="0" applyBorder="0" applyAlignment="0" applyProtection="0">
      <alignment vertical="center"/>
    </xf>
    <xf numFmtId="0" fontId="23" fillId="16" borderId="0" applyNumberFormat="0" applyBorder="0" applyAlignment="0" applyProtection="0">
      <alignment vertical="center"/>
    </xf>
    <xf numFmtId="0" fontId="11" fillId="15" borderId="0" applyNumberFormat="0" applyBorder="0" applyAlignment="0" applyProtection="0">
      <alignment vertical="center"/>
    </xf>
    <xf numFmtId="0" fontId="21" fillId="13" borderId="0" applyNumberFormat="0" applyBorder="0" applyAlignment="0" applyProtection="0">
      <alignment vertical="center"/>
    </xf>
    <xf numFmtId="0" fontId="11" fillId="19" borderId="0" applyNumberFormat="0" applyBorder="0" applyAlignment="0" applyProtection="0">
      <alignment vertical="center"/>
    </xf>
    <xf numFmtId="0" fontId="26" fillId="0" borderId="11" applyNumberFormat="0" applyFill="0" applyAlignment="0" applyProtection="0">
      <alignment vertical="center"/>
    </xf>
    <xf numFmtId="0" fontId="20" fillId="12" borderId="0" applyNumberFormat="0" applyBorder="0" applyAlignment="0" applyProtection="0">
      <alignment vertical="center"/>
    </xf>
    <xf numFmtId="0" fontId="29" fillId="27" borderId="12" applyNumberFormat="0" applyAlignment="0" applyProtection="0">
      <alignment vertical="center"/>
    </xf>
    <xf numFmtId="0" fontId="19" fillId="11" borderId="9" applyNumberFormat="0" applyAlignment="0" applyProtection="0">
      <alignment vertical="center"/>
    </xf>
    <xf numFmtId="0" fontId="18" fillId="0" borderId="7" applyNumberFormat="0" applyFill="0" applyAlignment="0" applyProtection="0">
      <alignment vertical="center"/>
    </xf>
    <xf numFmtId="0" fontId="17" fillId="0" borderId="0" applyNumberFormat="0" applyFill="0" applyBorder="0" applyAlignment="0" applyProtection="0">
      <alignment vertical="center"/>
    </xf>
    <xf numFmtId="0" fontId="11" fillId="10" borderId="0" applyNumberFormat="0" applyBorder="0" applyAlignment="0" applyProtection="0">
      <alignment vertical="center"/>
    </xf>
    <xf numFmtId="0" fontId="13" fillId="0" borderId="0" applyNumberFormat="0" applyFill="0" applyBorder="0" applyAlignment="0" applyProtection="0">
      <alignment vertical="center"/>
    </xf>
    <xf numFmtId="42" fontId="10" fillId="0" borderId="0" applyFont="0" applyFill="0" applyBorder="0" applyAlignment="0" applyProtection="0">
      <alignment vertical="center"/>
    </xf>
    <xf numFmtId="0" fontId="11" fillId="31" borderId="0" applyNumberFormat="0" applyBorder="0" applyAlignment="0" applyProtection="0">
      <alignment vertical="center"/>
    </xf>
    <xf numFmtId="43"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1" fillId="9" borderId="0" applyNumberFormat="0" applyBorder="0" applyAlignment="0" applyProtection="0">
      <alignment vertical="center"/>
    </xf>
    <xf numFmtId="0" fontId="15" fillId="0" borderId="0" applyNumberFormat="0" applyFill="0" applyBorder="0" applyAlignment="0" applyProtection="0">
      <alignment vertical="center"/>
    </xf>
    <xf numFmtId="0" fontId="12" fillId="6" borderId="0" applyNumberFormat="0" applyBorder="0" applyAlignment="0" applyProtection="0">
      <alignment vertical="center"/>
    </xf>
    <xf numFmtId="0" fontId="10" fillId="7" borderId="8" applyNumberFormat="0" applyFont="0" applyAlignment="0" applyProtection="0">
      <alignment vertical="center"/>
    </xf>
    <xf numFmtId="0" fontId="11" fillId="17" borderId="0" applyNumberFormat="0" applyBorder="0" applyAlignment="0" applyProtection="0">
      <alignment vertical="center"/>
    </xf>
    <xf numFmtId="0" fontId="12" fillId="29" borderId="0" applyNumberFormat="0" applyBorder="0" applyAlignment="0" applyProtection="0">
      <alignment vertical="center"/>
    </xf>
    <xf numFmtId="0" fontId="11" fillId="5" borderId="0" applyNumberFormat="0" applyBorder="0" applyAlignment="0" applyProtection="0">
      <alignment vertical="center"/>
    </xf>
    <xf numFmtId="0" fontId="28" fillId="0" borderId="0" applyNumberFormat="0" applyFill="0" applyBorder="0" applyAlignment="0" applyProtection="0">
      <alignment vertical="center"/>
    </xf>
    <xf numFmtId="41" fontId="10" fillId="0" borderId="0" applyFont="0" applyFill="0" applyBorder="0" applyAlignment="0" applyProtection="0">
      <alignment vertical="center"/>
    </xf>
    <xf numFmtId="0" fontId="14" fillId="0" borderId="7" applyNumberFormat="0" applyFill="0" applyAlignment="0" applyProtection="0">
      <alignment vertical="center"/>
    </xf>
    <xf numFmtId="0" fontId="11" fillId="8" borderId="0" applyNumberFormat="0" applyBorder="0" applyAlignment="0" applyProtection="0">
      <alignment vertical="center"/>
    </xf>
    <xf numFmtId="0" fontId="13" fillId="0" borderId="6" applyNumberFormat="0" applyFill="0" applyAlignment="0" applyProtection="0">
      <alignment vertical="center"/>
    </xf>
    <xf numFmtId="0" fontId="12" fillId="4" borderId="0" applyNumberFormat="0" applyBorder="0" applyAlignment="0" applyProtection="0">
      <alignment vertical="center"/>
    </xf>
    <xf numFmtId="0" fontId="11" fillId="3" borderId="0" applyNumberFormat="0" applyBorder="0" applyAlignment="0" applyProtection="0">
      <alignment vertical="center"/>
    </xf>
    <xf numFmtId="0" fontId="10" fillId="0" borderId="0">
      <alignment vertical="center"/>
    </xf>
    <xf numFmtId="0" fontId="9" fillId="0" borderId="5" applyNumberFormat="0" applyFill="0" applyAlignment="0" applyProtection="0">
      <alignment vertical="center"/>
    </xf>
  </cellStyleXfs>
  <cellXfs count="25">
    <xf numFmtId="0" fontId="0" fillId="0" borderId="0" xfId="0"/>
    <xf numFmtId="0" fontId="0" fillId="0" borderId="0" xfId="0" applyAlignment="1">
      <alignment horizontal="center" vertical="center" wrapText="1"/>
    </xf>
    <xf numFmtId="0" fontId="0" fillId="0" borderId="0" xfId="0" applyFont="1" applyAlignment="1">
      <alignment horizontal="center" vertical="center" wrapText="1"/>
    </xf>
    <xf numFmtId="0" fontId="1" fillId="0" borderId="0" xfId="0" applyFont="1" applyFill="1" applyAlignment="1">
      <alignment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Fill="1" applyAlignment="1">
      <alignment horizontal="center" vertical="center" wrapText="1"/>
    </xf>
    <xf numFmtId="0" fontId="3" fillId="0" borderId="0" xfId="0" applyFont="1" applyFill="1" applyAlignment="1">
      <alignment horizontal="center" vertical="center" wrapText="1"/>
    </xf>
    <xf numFmtId="0" fontId="0" fillId="0" borderId="0" xfId="0" applyAlignment="1">
      <alignment wrapText="1"/>
    </xf>
    <xf numFmtId="0" fontId="1" fillId="0" borderId="0" xfId="0" applyFont="1" applyAlignment="1">
      <alignment horizontal="left" vertical="center" wrapText="1"/>
    </xf>
    <xf numFmtId="0" fontId="5" fillId="0" borderId="0" xfId="0" applyFont="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8" fillId="0" borderId="0" xfId="0" applyFont="1" applyAlignment="1">
      <alignment horizont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13" applyNumberFormat="1" applyFont="1" applyFill="1" applyBorder="1" applyAlignment="1">
      <alignment horizontal="center" vertical="center" wrapText="1"/>
    </xf>
    <xf numFmtId="49" fontId="4" fillId="0" borderId="1" xfId="0" applyNumberFormat="1" applyFont="1" applyBorder="1" applyAlignment="1">
      <alignment horizontal="center" vertical="center" wrapText="1"/>
    </xf>
  </cellXfs>
  <cellStyles count="55">
    <cellStyle name="常规" xfId="0" builtinId="0"/>
    <cellStyle name="常规 5" xfId="1"/>
    <cellStyle name="常规 4" xfId="2"/>
    <cellStyle name="常规 2" xfId="3"/>
    <cellStyle name="常规 6" xfId="4"/>
    <cellStyle name="60% - 强调文字颜色 6" xfId="5" builtinId="52"/>
    <cellStyle name="20% - 强调文字颜色 4" xfId="6" builtinId="42"/>
    <cellStyle name="强调文字颜色 4" xfId="7" builtinId="41"/>
    <cellStyle name="输入" xfId="8" builtinId="20"/>
    <cellStyle name="40% - 强调文字颜色 3" xfId="9" builtinId="39"/>
    <cellStyle name="20% - 强调文字颜色 3" xfId="10" builtinId="38"/>
    <cellStyle name="货币" xfId="11" builtinId="4"/>
    <cellStyle name="强调文字颜色 3" xfId="12" builtinId="37"/>
    <cellStyle name="常规_Sheet2_21" xfId="13"/>
    <cellStyle name="百分比" xfId="14" builtinId="5"/>
    <cellStyle name="60% - 强调文字颜色 2" xfId="15" builtinId="36"/>
    <cellStyle name="60% - 强调文字颜色 5" xfId="16" builtinId="48"/>
    <cellStyle name="强调文字颜色 2" xfId="17" builtinId="33"/>
    <cellStyle name="60% - 强调文字颜色 1" xfId="18" builtinId="32"/>
    <cellStyle name="60% - 强调文字颜色 4" xfId="19" builtinId="44"/>
    <cellStyle name="计算" xfId="20" builtinId="22"/>
    <cellStyle name="强调文字颜色 1" xfId="21" builtinId="29"/>
    <cellStyle name="适中" xfId="22" builtinId="28"/>
    <cellStyle name="20% - 强调文字颜色 5" xfId="23" builtinId="46"/>
    <cellStyle name="好" xfId="24" builtinId="26"/>
    <cellStyle name="20% - 强调文字颜色 1" xfId="25" builtinId="30"/>
    <cellStyle name="汇总" xfId="26" builtinId="25"/>
    <cellStyle name="差" xfId="27" builtinId="27"/>
    <cellStyle name="检查单元格" xfId="28" builtinId="23"/>
    <cellStyle name="输出" xfId="29" builtinId="21"/>
    <cellStyle name="标题 1" xfId="30" builtinId="16"/>
    <cellStyle name="解释性文本" xfId="31" builtinId="53"/>
    <cellStyle name="20% - 强调文字颜色 2" xfId="32" builtinId="34"/>
    <cellStyle name="标题 4" xfId="33" builtinId="19"/>
    <cellStyle name="货币[0]" xfId="34" builtinId="7"/>
    <cellStyle name="40% - 强调文字颜色 4" xfId="35" builtinId="43"/>
    <cellStyle name="千位分隔" xfId="36" builtinId="3"/>
    <cellStyle name="已访问的超链接" xfId="37" builtinId="9"/>
    <cellStyle name="标题" xfId="38" builtinId="15"/>
    <cellStyle name="40% - 强调文字颜色 2" xfId="39" builtinId="35"/>
    <cellStyle name="警告文本" xfId="40" builtinId="11"/>
    <cellStyle name="60% - 强调文字颜色 3" xfId="41" builtinId="40"/>
    <cellStyle name="注释" xfId="42" builtinId="10"/>
    <cellStyle name="20% - 强调文字颜色 6" xfId="43" builtinId="50"/>
    <cellStyle name="强调文字颜色 5" xfId="44" builtinId="45"/>
    <cellStyle name="40% - 强调文字颜色 6" xfId="45" builtinId="51"/>
    <cellStyle name="超链接" xfId="46" builtinId="8"/>
    <cellStyle name="千位分隔[0]" xfId="47" builtinId="6"/>
    <cellStyle name="标题 2" xfId="48" builtinId="17"/>
    <cellStyle name="40% - 强调文字颜色 5" xfId="49" builtinId="47"/>
    <cellStyle name="标题 3" xfId="50" builtinId="18"/>
    <cellStyle name="强调文字颜色 6" xfId="51" builtinId="49"/>
    <cellStyle name="40% - 强调文字颜色 1" xfId="52" builtinId="31"/>
    <cellStyle name="常规 3" xfId="53"/>
    <cellStyle name="链接单元格" xfId="54" builtinId="24"/>
  </cellStyle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D40"/>
  <sheetViews>
    <sheetView tabSelected="1" workbookViewId="0">
      <pane ySplit="6" topLeftCell="A7" activePane="bottomLeft" state="frozen"/>
      <selection/>
      <selection pane="bottomLeft" activeCell="Q40" sqref="Q40"/>
    </sheetView>
  </sheetViews>
  <sheetFormatPr defaultColWidth="9" defaultRowHeight="15.75"/>
  <cols>
    <col min="1" max="1" width="3.7" style="8" customWidth="1"/>
    <col min="2" max="2" width="11.125" style="8" customWidth="1"/>
    <col min="3" max="3" width="6.75" style="8" customWidth="1"/>
    <col min="4" max="4" width="31.875" style="8" customWidth="1"/>
    <col min="5" max="5" width="7.5" style="8" customWidth="1"/>
    <col min="6" max="6" width="24.5" style="8" customWidth="1"/>
    <col min="7" max="7" width="23.125" style="8" customWidth="1"/>
    <col min="8" max="8" width="10.75" style="8" customWidth="1"/>
    <col min="9" max="9" width="10.25" style="8" customWidth="1"/>
    <col min="10" max="10" width="6.5" style="8" customWidth="1"/>
    <col min="11" max="11" width="10.1" style="8" customWidth="1"/>
    <col min="12" max="12" width="6.75" style="8" customWidth="1"/>
    <col min="13" max="13" width="4.2" style="8" customWidth="1"/>
    <col min="14" max="14" width="8.25" style="8" customWidth="1"/>
    <col min="15" max="15" width="14.9" style="8" customWidth="1"/>
    <col min="16" max="16" width="5.3" style="8" customWidth="1"/>
    <col min="17" max="17" width="6.375" style="8" customWidth="1"/>
    <col min="18" max="16384" width="9" style="8"/>
  </cols>
  <sheetData>
    <row r="1" ht="25.5" spans="1:17">
      <c r="A1" s="9" t="s">
        <v>0</v>
      </c>
      <c r="B1" s="9"/>
      <c r="C1" s="9"/>
      <c r="D1" s="9"/>
      <c r="G1" s="18"/>
      <c r="H1" s="18"/>
      <c r="I1" s="18"/>
      <c r="J1" s="18"/>
      <c r="K1" s="18"/>
      <c r="L1" s="18"/>
      <c r="M1" s="18"/>
      <c r="N1" s="18"/>
      <c r="O1" s="18"/>
      <c r="P1" s="18"/>
      <c r="Q1" s="18"/>
    </row>
    <row r="2" ht="21" spans="1:17">
      <c r="A2" s="10" t="s">
        <v>1</v>
      </c>
      <c r="B2" s="10"/>
      <c r="C2" s="10"/>
      <c r="D2" s="10"/>
      <c r="E2" s="10"/>
      <c r="F2" s="10"/>
      <c r="G2" s="10"/>
      <c r="H2" s="10"/>
      <c r="I2" s="10"/>
      <c r="J2" s="10"/>
      <c r="K2" s="10"/>
      <c r="L2" s="10"/>
      <c r="M2" s="10"/>
      <c r="N2" s="10"/>
      <c r="O2" s="10"/>
      <c r="P2" s="10"/>
      <c r="Q2" s="10"/>
    </row>
    <row r="3" s="3" customFormat="1" ht="34" customHeight="1" spans="1:17">
      <c r="A3" s="11" t="s">
        <v>2</v>
      </c>
      <c r="B3" s="11" t="s">
        <v>3</v>
      </c>
      <c r="C3" s="11" t="s">
        <v>4</v>
      </c>
      <c r="D3" s="11" t="s">
        <v>5</v>
      </c>
      <c r="E3" s="11" t="s">
        <v>6</v>
      </c>
      <c r="F3" s="11" t="s">
        <v>7</v>
      </c>
      <c r="G3" s="19" t="s">
        <v>8</v>
      </c>
      <c r="H3" s="11" t="s">
        <v>9</v>
      </c>
      <c r="I3" s="11"/>
      <c r="J3" s="11" t="s">
        <v>10</v>
      </c>
      <c r="K3" s="11" t="s">
        <v>11</v>
      </c>
      <c r="L3" s="11"/>
      <c r="M3" s="11"/>
      <c r="N3" s="11"/>
      <c r="O3" s="11"/>
      <c r="P3" s="11" t="s">
        <v>12</v>
      </c>
      <c r="Q3" s="11" t="s">
        <v>13</v>
      </c>
    </row>
    <row r="4" s="3" customFormat="1" ht="29" customHeight="1" spans="1:17">
      <c r="A4" s="11"/>
      <c r="B4" s="11"/>
      <c r="C4" s="11"/>
      <c r="D4" s="11"/>
      <c r="E4" s="11"/>
      <c r="F4" s="11"/>
      <c r="G4" s="20"/>
      <c r="H4" s="11" t="s">
        <v>14</v>
      </c>
      <c r="I4" s="11" t="s">
        <v>15</v>
      </c>
      <c r="J4" s="11"/>
      <c r="K4" s="11" t="s">
        <v>16</v>
      </c>
      <c r="L4" s="11" t="s">
        <v>17</v>
      </c>
      <c r="M4" s="11"/>
      <c r="N4" s="11"/>
      <c r="O4" s="11" t="s">
        <v>18</v>
      </c>
      <c r="P4" s="11"/>
      <c r="Q4" s="11"/>
    </row>
    <row r="5" s="3" customFormat="1" ht="33" customHeight="1" spans="1:17">
      <c r="A5" s="11"/>
      <c r="B5" s="11"/>
      <c r="C5" s="11"/>
      <c r="D5" s="11"/>
      <c r="E5" s="11"/>
      <c r="F5" s="11"/>
      <c r="G5" s="20"/>
      <c r="H5" s="11"/>
      <c r="I5" s="11"/>
      <c r="J5" s="11"/>
      <c r="K5" s="11"/>
      <c r="L5" s="11" t="s">
        <v>19</v>
      </c>
      <c r="M5" s="11" t="s">
        <v>20</v>
      </c>
      <c r="N5" s="11" t="s">
        <v>21</v>
      </c>
      <c r="O5" s="11"/>
      <c r="P5" s="11"/>
      <c r="Q5" s="11"/>
    </row>
    <row r="6" s="3" customFormat="1" ht="54" customHeight="1" spans="1:17">
      <c r="A6" s="11"/>
      <c r="B6" s="11"/>
      <c r="C6" s="11"/>
      <c r="D6" s="11"/>
      <c r="E6" s="11"/>
      <c r="F6" s="11"/>
      <c r="G6" s="21"/>
      <c r="H6" s="11"/>
      <c r="I6" s="11"/>
      <c r="J6" s="11"/>
      <c r="K6" s="11"/>
      <c r="L6" s="11"/>
      <c r="M6" s="11"/>
      <c r="N6" s="11"/>
      <c r="O6" s="11"/>
      <c r="P6" s="11"/>
      <c r="Q6" s="11"/>
    </row>
    <row r="7" s="4" customFormat="1" ht="96" customHeight="1" spans="1:17">
      <c r="A7" s="12">
        <v>1</v>
      </c>
      <c r="B7" s="13" t="s">
        <v>22</v>
      </c>
      <c r="C7" s="14" t="s">
        <v>23</v>
      </c>
      <c r="D7" s="13" t="s">
        <v>24</v>
      </c>
      <c r="E7" s="14" t="s">
        <v>25</v>
      </c>
      <c r="F7" s="22" t="s">
        <v>26</v>
      </c>
      <c r="G7" s="22" t="s">
        <v>27</v>
      </c>
      <c r="H7" s="22" t="s">
        <v>28</v>
      </c>
      <c r="I7" s="22" t="s">
        <v>29</v>
      </c>
      <c r="J7" s="15" t="s">
        <v>30</v>
      </c>
      <c r="K7" s="16">
        <v>274</v>
      </c>
      <c r="L7" s="16">
        <v>274</v>
      </c>
      <c r="M7" s="12">
        <v>0</v>
      </c>
      <c r="N7" s="12">
        <v>0</v>
      </c>
      <c r="O7" s="12">
        <v>0</v>
      </c>
      <c r="P7" s="22" t="s">
        <v>31</v>
      </c>
      <c r="Q7" s="22" t="s">
        <v>32</v>
      </c>
    </row>
    <row r="8" s="4" customFormat="1" ht="133" customHeight="1" spans="1:17">
      <c r="A8" s="12">
        <v>2</v>
      </c>
      <c r="B8" s="14" t="s">
        <v>33</v>
      </c>
      <c r="C8" s="14" t="s">
        <v>34</v>
      </c>
      <c r="D8" s="13" t="s">
        <v>35</v>
      </c>
      <c r="E8" s="14" t="s">
        <v>25</v>
      </c>
      <c r="F8" s="22" t="s">
        <v>36</v>
      </c>
      <c r="G8" s="22" t="s">
        <v>36</v>
      </c>
      <c r="H8" s="22" t="s">
        <v>28</v>
      </c>
      <c r="I8" s="22" t="s">
        <v>28</v>
      </c>
      <c r="J8" s="15" t="s">
        <v>30</v>
      </c>
      <c r="K8" s="16">
        <v>300</v>
      </c>
      <c r="L8" s="16">
        <v>300</v>
      </c>
      <c r="M8" s="12">
        <v>0</v>
      </c>
      <c r="N8" s="12">
        <v>0</v>
      </c>
      <c r="O8" s="12">
        <v>0</v>
      </c>
      <c r="P8" s="22" t="s">
        <v>31</v>
      </c>
      <c r="Q8" s="22" t="s">
        <v>32</v>
      </c>
    </row>
    <row r="9" s="4" customFormat="1" ht="133" customHeight="1" spans="1:17">
      <c r="A9" s="12">
        <v>3</v>
      </c>
      <c r="B9" s="14" t="s">
        <v>37</v>
      </c>
      <c r="C9" s="14" t="s">
        <v>38</v>
      </c>
      <c r="D9" s="13" t="s">
        <v>39</v>
      </c>
      <c r="E9" s="13" t="s">
        <v>40</v>
      </c>
      <c r="F9" s="15" t="s">
        <v>41</v>
      </c>
      <c r="G9" s="15" t="s">
        <v>41</v>
      </c>
      <c r="H9" s="15" t="s">
        <v>28</v>
      </c>
      <c r="I9" s="15" t="s">
        <v>42</v>
      </c>
      <c r="J9" s="15" t="s">
        <v>30</v>
      </c>
      <c r="K9" s="16">
        <v>30</v>
      </c>
      <c r="L9" s="16">
        <v>30</v>
      </c>
      <c r="M9" s="12">
        <v>0</v>
      </c>
      <c r="N9" s="12">
        <v>0</v>
      </c>
      <c r="O9" s="12">
        <v>0</v>
      </c>
      <c r="P9" s="15" t="s">
        <v>31</v>
      </c>
      <c r="Q9" s="22">
        <v>15320529561</v>
      </c>
    </row>
    <row r="10" s="4" customFormat="1" ht="101" customHeight="1" spans="1:17">
      <c r="A10" s="12">
        <v>4</v>
      </c>
      <c r="B10" s="13" t="s">
        <v>43</v>
      </c>
      <c r="C10" s="15" t="s">
        <v>44</v>
      </c>
      <c r="D10" s="16" t="s">
        <v>45</v>
      </c>
      <c r="E10" s="14" t="s">
        <v>25</v>
      </c>
      <c r="F10" s="15" t="s">
        <v>46</v>
      </c>
      <c r="G10" s="15" t="s">
        <v>47</v>
      </c>
      <c r="H10" s="15" t="s">
        <v>42</v>
      </c>
      <c r="I10" s="15" t="s">
        <v>42</v>
      </c>
      <c r="J10" s="15" t="s">
        <v>30</v>
      </c>
      <c r="K10" s="16">
        <v>150</v>
      </c>
      <c r="L10" s="16">
        <v>150</v>
      </c>
      <c r="M10" s="12">
        <v>0</v>
      </c>
      <c r="N10" s="12">
        <v>0</v>
      </c>
      <c r="O10" s="12">
        <v>0</v>
      </c>
      <c r="P10" s="15" t="s">
        <v>31</v>
      </c>
      <c r="Q10" s="15">
        <v>13500345388</v>
      </c>
    </row>
    <row r="11" s="4" customFormat="1" ht="203" customHeight="1" spans="1:17">
      <c r="A11" s="12">
        <v>5</v>
      </c>
      <c r="B11" s="13" t="s">
        <v>48</v>
      </c>
      <c r="C11" s="14" t="s">
        <v>23</v>
      </c>
      <c r="D11" s="13" t="s">
        <v>49</v>
      </c>
      <c r="E11" s="14" t="s">
        <v>25</v>
      </c>
      <c r="F11" s="22" t="s">
        <v>50</v>
      </c>
      <c r="G11" s="22" t="s">
        <v>50</v>
      </c>
      <c r="H11" s="22" t="s">
        <v>28</v>
      </c>
      <c r="I11" s="22" t="s">
        <v>51</v>
      </c>
      <c r="J11" s="15" t="s">
        <v>30</v>
      </c>
      <c r="K11" s="16">
        <v>250</v>
      </c>
      <c r="L11" s="16">
        <v>250</v>
      </c>
      <c r="M11" s="12">
        <v>0</v>
      </c>
      <c r="N11" s="12">
        <v>0</v>
      </c>
      <c r="O11" s="12">
        <v>0</v>
      </c>
      <c r="P11" s="22" t="s">
        <v>31</v>
      </c>
      <c r="Q11" s="22" t="s">
        <v>32</v>
      </c>
    </row>
    <row r="12" s="4" customFormat="1" ht="77" customHeight="1" spans="1:17">
      <c r="A12" s="12">
        <v>6</v>
      </c>
      <c r="B12" s="13" t="s">
        <v>52</v>
      </c>
      <c r="C12" s="15" t="s">
        <v>53</v>
      </c>
      <c r="D12" s="13" t="s">
        <v>54</v>
      </c>
      <c r="E12" s="14" t="s">
        <v>25</v>
      </c>
      <c r="F12" s="22" t="s">
        <v>55</v>
      </c>
      <c r="G12" s="22" t="s">
        <v>55</v>
      </c>
      <c r="H12" s="22" t="s">
        <v>28</v>
      </c>
      <c r="I12" s="22" t="s">
        <v>56</v>
      </c>
      <c r="J12" s="15" t="s">
        <v>30</v>
      </c>
      <c r="K12" s="16">
        <v>240</v>
      </c>
      <c r="L12" s="16">
        <v>240</v>
      </c>
      <c r="M12" s="12">
        <v>0</v>
      </c>
      <c r="N12" s="12">
        <v>0</v>
      </c>
      <c r="O12" s="12">
        <v>0</v>
      </c>
      <c r="P12" s="22" t="s">
        <v>31</v>
      </c>
      <c r="Q12" s="22" t="s">
        <v>32</v>
      </c>
    </row>
    <row r="13" s="5" customFormat="1" ht="108" customHeight="1" spans="1:17">
      <c r="A13" s="12">
        <v>7</v>
      </c>
      <c r="B13" s="13" t="s">
        <v>57</v>
      </c>
      <c r="C13" s="12" t="s">
        <v>38</v>
      </c>
      <c r="D13" s="13" t="s">
        <v>58</v>
      </c>
      <c r="E13" s="13" t="s">
        <v>59</v>
      </c>
      <c r="F13" s="12" t="s">
        <v>60</v>
      </c>
      <c r="G13" s="12" t="s">
        <v>61</v>
      </c>
      <c r="H13" s="22" t="s">
        <v>28</v>
      </c>
      <c r="I13" s="12" t="s">
        <v>59</v>
      </c>
      <c r="J13" s="15" t="s">
        <v>30</v>
      </c>
      <c r="K13" s="16">
        <v>2000</v>
      </c>
      <c r="L13" s="16">
        <v>1000</v>
      </c>
      <c r="M13" s="12">
        <v>0</v>
      </c>
      <c r="N13" s="12">
        <v>0</v>
      </c>
      <c r="O13" s="12">
        <v>0</v>
      </c>
      <c r="P13" s="22" t="s">
        <v>31</v>
      </c>
      <c r="Q13" s="22" t="s">
        <v>32</v>
      </c>
    </row>
    <row r="14" s="5" customFormat="1" ht="106" customHeight="1" spans="1:17">
      <c r="A14" s="12">
        <v>8</v>
      </c>
      <c r="B14" s="13" t="s">
        <v>62</v>
      </c>
      <c r="C14" s="14" t="s">
        <v>38</v>
      </c>
      <c r="D14" s="13" t="s">
        <v>63</v>
      </c>
      <c r="E14" s="13" t="s">
        <v>40</v>
      </c>
      <c r="F14" s="22" t="s">
        <v>64</v>
      </c>
      <c r="G14" s="22" t="s">
        <v>64</v>
      </c>
      <c r="H14" s="22" t="s">
        <v>28</v>
      </c>
      <c r="I14" s="22" t="s">
        <v>65</v>
      </c>
      <c r="J14" s="15" t="s">
        <v>30</v>
      </c>
      <c r="K14" s="16">
        <v>1200</v>
      </c>
      <c r="L14" s="16">
        <v>1200</v>
      </c>
      <c r="M14" s="12">
        <v>0</v>
      </c>
      <c r="N14" s="12">
        <v>0</v>
      </c>
      <c r="O14" s="12">
        <v>0</v>
      </c>
      <c r="P14" s="22" t="s">
        <v>31</v>
      </c>
      <c r="Q14" s="22" t="s">
        <v>32</v>
      </c>
    </row>
    <row r="15" s="5" customFormat="1" ht="120" customHeight="1" spans="1:17">
      <c r="A15" s="12">
        <v>9</v>
      </c>
      <c r="B15" s="13" t="s">
        <v>66</v>
      </c>
      <c r="C15" s="14" t="s">
        <v>38</v>
      </c>
      <c r="D15" s="13" t="s">
        <v>67</v>
      </c>
      <c r="E15" s="14" t="s">
        <v>25</v>
      </c>
      <c r="F15" s="22" t="s">
        <v>68</v>
      </c>
      <c r="G15" s="22" t="s">
        <v>68</v>
      </c>
      <c r="H15" s="22" t="s">
        <v>69</v>
      </c>
      <c r="I15" s="22" t="s">
        <v>69</v>
      </c>
      <c r="J15" s="15" t="s">
        <v>30</v>
      </c>
      <c r="K15" s="16">
        <v>100</v>
      </c>
      <c r="L15" s="16">
        <v>100</v>
      </c>
      <c r="M15" s="12">
        <v>0</v>
      </c>
      <c r="N15" s="12">
        <v>0</v>
      </c>
      <c r="O15" s="12">
        <v>0</v>
      </c>
      <c r="P15" s="22" t="s">
        <v>31</v>
      </c>
      <c r="Q15" s="22" t="s">
        <v>32</v>
      </c>
    </row>
    <row r="16" s="5" customFormat="1" ht="77" customHeight="1" spans="1:17">
      <c r="A16" s="12">
        <v>10</v>
      </c>
      <c r="B16" s="12" t="s">
        <v>70</v>
      </c>
      <c r="C16" s="12" t="s">
        <v>71</v>
      </c>
      <c r="D16" s="17" t="s">
        <v>72</v>
      </c>
      <c r="E16" s="15" t="s">
        <v>73</v>
      </c>
      <c r="F16" s="23" t="s">
        <v>74</v>
      </c>
      <c r="G16" s="23" t="s">
        <v>74</v>
      </c>
      <c r="H16" s="22" t="s">
        <v>75</v>
      </c>
      <c r="I16" s="15" t="s">
        <v>76</v>
      </c>
      <c r="J16" s="15" t="s">
        <v>30</v>
      </c>
      <c r="K16" s="17">
        <f t="shared" ref="K16:K35" si="0">SUM(L16:O16)</f>
        <v>715</v>
      </c>
      <c r="L16" s="17">
        <v>195</v>
      </c>
      <c r="M16" s="17">
        <v>0</v>
      </c>
      <c r="N16" s="17">
        <v>520</v>
      </c>
      <c r="O16" s="17">
        <v>0</v>
      </c>
      <c r="P16" s="17" t="s">
        <v>77</v>
      </c>
      <c r="Q16" s="22" t="s">
        <v>78</v>
      </c>
    </row>
    <row r="17" s="5" customFormat="1" ht="77" customHeight="1" spans="1:17">
      <c r="A17" s="12">
        <v>11</v>
      </c>
      <c r="B17" s="12" t="s">
        <v>79</v>
      </c>
      <c r="C17" s="12" t="s">
        <v>71</v>
      </c>
      <c r="D17" s="17" t="s">
        <v>80</v>
      </c>
      <c r="E17" s="15" t="s">
        <v>81</v>
      </c>
      <c r="F17" s="23" t="s">
        <v>82</v>
      </c>
      <c r="G17" s="23" t="s">
        <v>82</v>
      </c>
      <c r="H17" s="22" t="s">
        <v>75</v>
      </c>
      <c r="I17" s="15" t="s">
        <v>83</v>
      </c>
      <c r="J17" s="15" t="s">
        <v>30</v>
      </c>
      <c r="K17" s="17">
        <f t="shared" si="0"/>
        <v>467.5</v>
      </c>
      <c r="L17" s="17">
        <f>8.5*15</f>
        <v>127.5</v>
      </c>
      <c r="M17" s="17">
        <v>0</v>
      </c>
      <c r="N17" s="17">
        <f>8.5*40</f>
        <v>340</v>
      </c>
      <c r="O17" s="17">
        <v>0</v>
      </c>
      <c r="P17" s="17" t="s">
        <v>77</v>
      </c>
      <c r="Q17" s="22" t="s">
        <v>78</v>
      </c>
    </row>
    <row r="18" s="5" customFormat="1" ht="77" customHeight="1" spans="1:17">
      <c r="A18" s="12">
        <v>12</v>
      </c>
      <c r="B18" s="12" t="s">
        <v>84</v>
      </c>
      <c r="C18" s="12" t="s">
        <v>71</v>
      </c>
      <c r="D18" s="17" t="s">
        <v>85</v>
      </c>
      <c r="E18" s="15" t="s">
        <v>86</v>
      </c>
      <c r="F18" s="23" t="s">
        <v>87</v>
      </c>
      <c r="G18" s="23" t="s">
        <v>87</v>
      </c>
      <c r="H18" s="22" t="s">
        <v>75</v>
      </c>
      <c r="I18" s="15" t="s">
        <v>88</v>
      </c>
      <c r="J18" s="15" t="s">
        <v>30</v>
      </c>
      <c r="K18" s="17">
        <f t="shared" si="0"/>
        <v>440</v>
      </c>
      <c r="L18" s="17">
        <f>8*15</f>
        <v>120</v>
      </c>
      <c r="M18" s="17">
        <v>0</v>
      </c>
      <c r="N18" s="17">
        <f>8*40</f>
        <v>320</v>
      </c>
      <c r="O18" s="17">
        <v>0</v>
      </c>
      <c r="P18" s="17" t="s">
        <v>77</v>
      </c>
      <c r="Q18" s="22" t="s">
        <v>78</v>
      </c>
    </row>
    <row r="19" s="5" customFormat="1" ht="77" customHeight="1" spans="1:17">
      <c r="A19" s="12">
        <v>13</v>
      </c>
      <c r="B19" s="12" t="s">
        <v>89</v>
      </c>
      <c r="C19" s="12" t="s">
        <v>71</v>
      </c>
      <c r="D19" s="17" t="s">
        <v>90</v>
      </c>
      <c r="E19" s="15" t="s">
        <v>91</v>
      </c>
      <c r="F19" s="23" t="s">
        <v>92</v>
      </c>
      <c r="G19" s="23" t="s">
        <v>92</v>
      </c>
      <c r="H19" s="22" t="s">
        <v>75</v>
      </c>
      <c r="I19" s="15" t="s">
        <v>93</v>
      </c>
      <c r="J19" s="15" t="s">
        <v>30</v>
      </c>
      <c r="K19" s="17">
        <f t="shared" si="0"/>
        <v>385</v>
      </c>
      <c r="L19" s="17">
        <f>7*15</f>
        <v>105</v>
      </c>
      <c r="M19" s="17">
        <v>0</v>
      </c>
      <c r="N19" s="17">
        <f>7*40</f>
        <v>280</v>
      </c>
      <c r="O19" s="17">
        <v>0</v>
      </c>
      <c r="P19" s="17" t="s">
        <v>77</v>
      </c>
      <c r="Q19" s="22" t="s">
        <v>78</v>
      </c>
    </row>
    <row r="20" s="5" customFormat="1" ht="77" customHeight="1" spans="1:17">
      <c r="A20" s="12">
        <v>14</v>
      </c>
      <c r="B20" s="12" t="s">
        <v>94</v>
      </c>
      <c r="C20" s="12" t="s">
        <v>71</v>
      </c>
      <c r="D20" s="17" t="s">
        <v>95</v>
      </c>
      <c r="E20" s="15" t="s">
        <v>96</v>
      </c>
      <c r="F20" s="23" t="s">
        <v>97</v>
      </c>
      <c r="G20" s="23" t="s">
        <v>97</v>
      </c>
      <c r="H20" s="22" t="s">
        <v>75</v>
      </c>
      <c r="I20" s="15" t="s">
        <v>98</v>
      </c>
      <c r="J20" s="15" t="s">
        <v>30</v>
      </c>
      <c r="K20" s="17">
        <f t="shared" si="0"/>
        <v>143</v>
      </c>
      <c r="L20" s="17">
        <f>2.6*15</f>
        <v>39</v>
      </c>
      <c r="M20" s="17">
        <v>0</v>
      </c>
      <c r="N20" s="17">
        <f>2.6*40</f>
        <v>104</v>
      </c>
      <c r="O20" s="17">
        <v>0</v>
      </c>
      <c r="P20" s="17" t="s">
        <v>77</v>
      </c>
      <c r="Q20" s="22" t="s">
        <v>78</v>
      </c>
    </row>
    <row r="21" s="5" customFormat="1" ht="77" customHeight="1" spans="1:17">
      <c r="A21" s="12">
        <v>15</v>
      </c>
      <c r="B21" s="12" t="s">
        <v>99</v>
      </c>
      <c r="C21" s="12" t="s">
        <v>71</v>
      </c>
      <c r="D21" s="17" t="s">
        <v>100</v>
      </c>
      <c r="E21" s="15" t="s">
        <v>101</v>
      </c>
      <c r="F21" s="23" t="s">
        <v>102</v>
      </c>
      <c r="G21" s="23" t="s">
        <v>102</v>
      </c>
      <c r="H21" s="22" t="s">
        <v>75</v>
      </c>
      <c r="I21" s="15" t="s">
        <v>103</v>
      </c>
      <c r="J21" s="15" t="s">
        <v>30</v>
      </c>
      <c r="K21" s="17">
        <f t="shared" si="0"/>
        <v>126.5</v>
      </c>
      <c r="L21" s="17">
        <f>2.3*15</f>
        <v>34.5</v>
      </c>
      <c r="M21" s="17">
        <v>0</v>
      </c>
      <c r="N21" s="17">
        <f>2.3*40</f>
        <v>92</v>
      </c>
      <c r="O21" s="17">
        <v>0</v>
      </c>
      <c r="P21" s="17" t="s">
        <v>77</v>
      </c>
      <c r="Q21" s="22" t="s">
        <v>78</v>
      </c>
    </row>
    <row r="22" s="5" customFormat="1" ht="77" customHeight="1" spans="1:17">
      <c r="A22" s="12">
        <v>16</v>
      </c>
      <c r="B22" s="12" t="s">
        <v>104</v>
      </c>
      <c r="C22" s="12" t="s">
        <v>71</v>
      </c>
      <c r="D22" s="17" t="s">
        <v>105</v>
      </c>
      <c r="E22" s="15" t="s">
        <v>106</v>
      </c>
      <c r="F22" s="23" t="s">
        <v>107</v>
      </c>
      <c r="G22" s="23" t="s">
        <v>107</v>
      </c>
      <c r="H22" s="22" t="s">
        <v>75</v>
      </c>
      <c r="I22" s="15" t="s">
        <v>108</v>
      </c>
      <c r="J22" s="15" t="s">
        <v>30</v>
      </c>
      <c r="K22" s="17">
        <f t="shared" si="0"/>
        <v>203.5</v>
      </c>
      <c r="L22" s="17">
        <f>3.7*15</f>
        <v>55.5</v>
      </c>
      <c r="M22" s="17">
        <v>0</v>
      </c>
      <c r="N22" s="17">
        <f>3.7*40</f>
        <v>148</v>
      </c>
      <c r="O22" s="17">
        <v>0</v>
      </c>
      <c r="P22" s="17" t="s">
        <v>77</v>
      </c>
      <c r="Q22" s="22" t="s">
        <v>78</v>
      </c>
    </row>
    <row r="23" s="5" customFormat="1" ht="77" customHeight="1" spans="1:17">
      <c r="A23" s="12">
        <v>17</v>
      </c>
      <c r="B23" s="12" t="s">
        <v>109</v>
      </c>
      <c r="C23" s="12" t="s">
        <v>71</v>
      </c>
      <c r="D23" s="17" t="s">
        <v>110</v>
      </c>
      <c r="E23" s="15" t="s">
        <v>111</v>
      </c>
      <c r="F23" s="23" t="s">
        <v>112</v>
      </c>
      <c r="G23" s="23" t="s">
        <v>112</v>
      </c>
      <c r="H23" s="22" t="s">
        <v>75</v>
      </c>
      <c r="I23" s="15" t="s">
        <v>113</v>
      </c>
      <c r="J23" s="15" t="s">
        <v>30</v>
      </c>
      <c r="K23" s="17">
        <f t="shared" si="0"/>
        <v>93.5</v>
      </c>
      <c r="L23" s="17">
        <f>1.7*15</f>
        <v>25.5</v>
      </c>
      <c r="M23" s="17">
        <v>0</v>
      </c>
      <c r="N23" s="17">
        <f>1.7*40</f>
        <v>68</v>
      </c>
      <c r="O23" s="17">
        <v>0</v>
      </c>
      <c r="P23" s="17" t="s">
        <v>77</v>
      </c>
      <c r="Q23" s="22" t="s">
        <v>78</v>
      </c>
    </row>
    <row r="24" s="5" customFormat="1" ht="77" customHeight="1" spans="1:17">
      <c r="A24" s="12">
        <v>18</v>
      </c>
      <c r="B24" s="12" t="s">
        <v>114</v>
      </c>
      <c r="C24" s="12" t="s">
        <v>71</v>
      </c>
      <c r="D24" s="17" t="s">
        <v>115</v>
      </c>
      <c r="E24" s="15" t="s">
        <v>116</v>
      </c>
      <c r="F24" s="23" t="s">
        <v>117</v>
      </c>
      <c r="G24" s="23" t="s">
        <v>117</v>
      </c>
      <c r="H24" s="22" t="s">
        <v>75</v>
      </c>
      <c r="I24" s="15" t="s">
        <v>65</v>
      </c>
      <c r="J24" s="15" t="s">
        <v>30</v>
      </c>
      <c r="K24" s="17">
        <f t="shared" si="0"/>
        <v>110</v>
      </c>
      <c r="L24" s="17">
        <f>2*15</f>
        <v>30</v>
      </c>
      <c r="M24" s="17">
        <v>0</v>
      </c>
      <c r="N24" s="17">
        <f>2*40</f>
        <v>80</v>
      </c>
      <c r="O24" s="17">
        <v>0</v>
      </c>
      <c r="P24" s="17" t="s">
        <v>77</v>
      </c>
      <c r="Q24" s="22" t="s">
        <v>78</v>
      </c>
    </row>
    <row r="25" s="5" customFormat="1" ht="77" customHeight="1" spans="1:17">
      <c r="A25" s="12">
        <v>19</v>
      </c>
      <c r="B25" s="12" t="s">
        <v>118</v>
      </c>
      <c r="C25" s="12" t="s">
        <v>71</v>
      </c>
      <c r="D25" s="17" t="s">
        <v>119</v>
      </c>
      <c r="E25" s="15" t="s">
        <v>120</v>
      </c>
      <c r="F25" s="23" t="s">
        <v>121</v>
      </c>
      <c r="G25" s="23" t="s">
        <v>121</v>
      </c>
      <c r="H25" s="22" t="s">
        <v>75</v>
      </c>
      <c r="I25" s="15" t="s">
        <v>122</v>
      </c>
      <c r="J25" s="15" t="s">
        <v>30</v>
      </c>
      <c r="K25" s="17">
        <f t="shared" si="0"/>
        <v>385</v>
      </c>
      <c r="L25" s="17">
        <f>7*15</f>
        <v>105</v>
      </c>
      <c r="M25" s="17">
        <v>0</v>
      </c>
      <c r="N25" s="17">
        <f>7*40</f>
        <v>280</v>
      </c>
      <c r="O25" s="17">
        <v>0</v>
      </c>
      <c r="P25" s="17" t="s">
        <v>77</v>
      </c>
      <c r="Q25" s="22" t="s">
        <v>78</v>
      </c>
    </row>
    <row r="26" s="5" customFormat="1" ht="77" customHeight="1" spans="1:17">
      <c r="A26" s="12">
        <v>20</v>
      </c>
      <c r="B26" s="12" t="s">
        <v>123</v>
      </c>
      <c r="C26" s="12" t="s">
        <v>71</v>
      </c>
      <c r="D26" s="17" t="s">
        <v>124</v>
      </c>
      <c r="E26" s="15" t="s">
        <v>125</v>
      </c>
      <c r="F26" s="23" t="s">
        <v>126</v>
      </c>
      <c r="G26" s="23" t="s">
        <v>126</v>
      </c>
      <c r="H26" s="22" t="s">
        <v>75</v>
      </c>
      <c r="I26" s="15" t="s">
        <v>127</v>
      </c>
      <c r="J26" s="15" t="s">
        <v>30</v>
      </c>
      <c r="K26" s="17">
        <f t="shared" si="0"/>
        <v>110</v>
      </c>
      <c r="L26" s="17">
        <f>2*15</f>
        <v>30</v>
      </c>
      <c r="M26" s="17">
        <v>0</v>
      </c>
      <c r="N26" s="17">
        <f>2*40</f>
        <v>80</v>
      </c>
      <c r="O26" s="17">
        <v>0</v>
      </c>
      <c r="P26" s="17" t="s">
        <v>77</v>
      </c>
      <c r="Q26" s="22" t="s">
        <v>78</v>
      </c>
    </row>
    <row r="27" s="5" customFormat="1" ht="77" customHeight="1" spans="1:17">
      <c r="A27" s="12">
        <v>21</v>
      </c>
      <c r="B27" s="12" t="s">
        <v>128</v>
      </c>
      <c r="C27" s="12" t="s">
        <v>71</v>
      </c>
      <c r="D27" s="17" t="s">
        <v>129</v>
      </c>
      <c r="E27" s="15" t="s">
        <v>130</v>
      </c>
      <c r="F27" s="23" t="s">
        <v>131</v>
      </c>
      <c r="G27" s="23" t="s">
        <v>131</v>
      </c>
      <c r="H27" s="22" t="s">
        <v>75</v>
      </c>
      <c r="I27" s="15" t="s">
        <v>132</v>
      </c>
      <c r="J27" s="15" t="s">
        <v>30</v>
      </c>
      <c r="K27" s="17">
        <f t="shared" si="0"/>
        <v>258.5</v>
      </c>
      <c r="L27" s="17">
        <f>4.7*15</f>
        <v>70.5</v>
      </c>
      <c r="M27" s="17">
        <v>0</v>
      </c>
      <c r="N27" s="17">
        <f>4.7*40</f>
        <v>188</v>
      </c>
      <c r="O27" s="17">
        <v>0</v>
      </c>
      <c r="P27" s="17" t="s">
        <v>77</v>
      </c>
      <c r="Q27" s="22" t="s">
        <v>78</v>
      </c>
    </row>
    <row r="28" s="5" customFormat="1" ht="77" customHeight="1" spans="1:17">
      <c r="A28" s="12">
        <v>22</v>
      </c>
      <c r="B28" s="12" t="s">
        <v>133</v>
      </c>
      <c r="C28" s="12" t="s">
        <v>71</v>
      </c>
      <c r="D28" s="17" t="s">
        <v>134</v>
      </c>
      <c r="E28" s="15" t="s">
        <v>135</v>
      </c>
      <c r="F28" s="23" t="s">
        <v>136</v>
      </c>
      <c r="G28" s="23" t="s">
        <v>136</v>
      </c>
      <c r="H28" s="22" t="s">
        <v>75</v>
      </c>
      <c r="I28" s="15" t="s">
        <v>137</v>
      </c>
      <c r="J28" s="15" t="s">
        <v>30</v>
      </c>
      <c r="K28" s="17">
        <f t="shared" si="0"/>
        <v>588.5</v>
      </c>
      <c r="L28" s="17">
        <f>10.7*15</f>
        <v>160.5</v>
      </c>
      <c r="M28" s="17">
        <v>0</v>
      </c>
      <c r="N28" s="17">
        <f>10.7*40</f>
        <v>428</v>
      </c>
      <c r="O28" s="17">
        <v>0</v>
      </c>
      <c r="P28" s="17" t="s">
        <v>77</v>
      </c>
      <c r="Q28" s="22" t="s">
        <v>78</v>
      </c>
    </row>
    <row r="29" s="5" customFormat="1" ht="77" customHeight="1" spans="1:17">
      <c r="A29" s="12">
        <v>23</v>
      </c>
      <c r="B29" s="12" t="s">
        <v>138</v>
      </c>
      <c r="C29" s="12" t="s">
        <v>71</v>
      </c>
      <c r="D29" s="17" t="s">
        <v>139</v>
      </c>
      <c r="E29" s="15" t="s">
        <v>140</v>
      </c>
      <c r="F29" s="23" t="s">
        <v>141</v>
      </c>
      <c r="G29" s="23" t="s">
        <v>141</v>
      </c>
      <c r="H29" s="22" t="s">
        <v>75</v>
      </c>
      <c r="I29" s="15" t="s">
        <v>142</v>
      </c>
      <c r="J29" s="15" t="s">
        <v>30</v>
      </c>
      <c r="K29" s="17">
        <f t="shared" si="0"/>
        <v>203.5</v>
      </c>
      <c r="L29" s="17">
        <f>3.7*15</f>
        <v>55.5</v>
      </c>
      <c r="M29" s="17">
        <v>0</v>
      </c>
      <c r="N29" s="17">
        <f>3.7*40</f>
        <v>148</v>
      </c>
      <c r="O29" s="17">
        <v>0</v>
      </c>
      <c r="P29" s="17" t="s">
        <v>77</v>
      </c>
      <c r="Q29" s="22" t="s">
        <v>78</v>
      </c>
    </row>
    <row r="30" s="5" customFormat="1" ht="77" customHeight="1" spans="1:17">
      <c r="A30" s="12">
        <v>24</v>
      </c>
      <c r="B30" s="12" t="s">
        <v>143</v>
      </c>
      <c r="C30" s="12" t="s">
        <v>71</v>
      </c>
      <c r="D30" s="17" t="s">
        <v>144</v>
      </c>
      <c r="E30" s="15" t="s">
        <v>145</v>
      </c>
      <c r="F30" s="23" t="s">
        <v>146</v>
      </c>
      <c r="G30" s="23" t="s">
        <v>146</v>
      </c>
      <c r="H30" s="22" t="s">
        <v>75</v>
      </c>
      <c r="I30" s="15" t="s">
        <v>147</v>
      </c>
      <c r="J30" s="15" t="s">
        <v>30</v>
      </c>
      <c r="K30" s="17">
        <f t="shared" si="0"/>
        <v>115.5</v>
      </c>
      <c r="L30" s="17">
        <f>2.1*15</f>
        <v>31.5</v>
      </c>
      <c r="M30" s="17">
        <v>0</v>
      </c>
      <c r="N30" s="17">
        <f>2.1*40</f>
        <v>84</v>
      </c>
      <c r="O30" s="17">
        <v>0</v>
      </c>
      <c r="P30" s="17" t="s">
        <v>77</v>
      </c>
      <c r="Q30" s="22" t="s">
        <v>78</v>
      </c>
    </row>
    <row r="31" s="5" customFormat="1" ht="77" customHeight="1" spans="1:17">
      <c r="A31" s="12">
        <v>25</v>
      </c>
      <c r="B31" s="12" t="s">
        <v>148</v>
      </c>
      <c r="C31" s="12" t="s">
        <v>71</v>
      </c>
      <c r="D31" s="17" t="s">
        <v>149</v>
      </c>
      <c r="E31" s="15" t="s">
        <v>150</v>
      </c>
      <c r="F31" s="23" t="s">
        <v>151</v>
      </c>
      <c r="G31" s="23" t="s">
        <v>151</v>
      </c>
      <c r="H31" s="22" t="s">
        <v>75</v>
      </c>
      <c r="I31" s="15" t="s">
        <v>152</v>
      </c>
      <c r="J31" s="15" t="s">
        <v>30</v>
      </c>
      <c r="K31" s="17">
        <f t="shared" si="0"/>
        <v>110</v>
      </c>
      <c r="L31" s="17">
        <f>2*15</f>
        <v>30</v>
      </c>
      <c r="M31" s="17">
        <v>0</v>
      </c>
      <c r="N31" s="17">
        <f>2*40</f>
        <v>80</v>
      </c>
      <c r="O31" s="17">
        <v>0</v>
      </c>
      <c r="P31" s="17" t="s">
        <v>77</v>
      </c>
      <c r="Q31" s="22" t="s">
        <v>78</v>
      </c>
    </row>
    <row r="32" s="5" customFormat="1" ht="77" customHeight="1" spans="1:17">
      <c r="A32" s="12">
        <v>26</v>
      </c>
      <c r="B32" s="12" t="s">
        <v>153</v>
      </c>
      <c r="C32" s="12" t="s">
        <v>71</v>
      </c>
      <c r="D32" s="17" t="s">
        <v>154</v>
      </c>
      <c r="E32" s="15" t="s">
        <v>155</v>
      </c>
      <c r="F32" s="23" t="s">
        <v>156</v>
      </c>
      <c r="G32" s="23" t="s">
        <v>156</v>
      </c>
      <c r="H32" s="22" t="s">
        <v>75</v>
      </c>
      <c r="I32" s="15" t="s">
        <v>157</v>
      </c>
      <c r="J32" s="15" t="s">
        <v>30</v>
      </c>
      <c r="K32" s="17">
        <f t="shared" si="0"/>
        <v>165</v>
      </c>
      <c r="L32" s="17">
        <f>3*15</f>
        <v>45</v>
      </c>
      <c r="M32" s="17">
        <v>0</v>
      </c>
      <c r="N32" s="17">
        <f>3*40</f>
        <v>120</v>
      </c>
      <c r="O32" s="17">
        <v>0</v>
      </c>
      <c r="P32" s="17" t="s">
        <v>77</v>
      </c>
      <c r="Q32" s="22" t="s">
        <v>78</v>
      </c>
    </row>
    <row r="33" s="5" customFormat="1" ht="77" customHeight="1" spans="1:17">
      <c r="A33" s="12">
        <v>27</v>
      </c>
      <c r="B33" s="12" t="s">
        <v>158</v>
      </c>
      <c r="C33" s="12" t="s">
        <v>71</v>
      </c>
      <c r="D33" s="17" t="s">
        <v>159</v>
      </c>
      <c r="E33" s="15" t="s">
        <v>160</v>
      </c>
      <c r="F33" s="23" t="s">
        <v>161</v>
      </c>
      <c r="G33" s="23" t="s">
        <v>161</v>
      </c>
      <c r="H33" s="22" t="s">
        <v>75</v>
      </c>
      <c r="I33" s="15" t="s">
        <v>162</v>
      </c>
      <c r="J33" s="15" t="s">
        <v>30</v>
      </c>
      <c r="K33" s="17">
        <f t="shared" si="0"/>
        <v>236.5</v>
      </c>
      <c r="L33" s="17">
        <f>4.3*15</f>
        <v>64.5</v>
      </c>
      <c r="M33" s="17">
        <v>0</v>
      </c>
      <c r="N33" s="17">
        <f>4.3*40</f>
        <v>172</v>
      </c>
      <c r="O33" s="17">
        <v>0</v>
      </c>
      <c r="P33" s="17" t="s">
        <v>77</v>
      </c>
      <c r="Q33" s="22" t="s">
        <v>78</v>
      </c>
    </row>
    <row r="34" s="5" customFormat="1" ht="77" customHeight="1" spans="1:17">
      <c r="A34" s="12">
        <v>28</v>
      </c>
      <c r="B34" s="12" t="s">
        <v>163</v>
      </c>
      <c r="C34" s="12" t="s">
        <v>71</v>
      </c>
      <c r="D34" s="17" t="s">
        <v>164</v>
      </c>
      <c r="E34" s="15" t="s">
        <v>165</v>
      </c>
      <c r="F34" s="23" t="s">
        <v>166</v>
      </c>
      <c r="G34" s="23" t="s">
        <v>166</v>
      </c>
      <c r="H34" s="22" t="s">
        <v>75</v>
      </c>
      <c r="I34" s="15" t="s">
        <v>167</v>
      </c>
      <c r="J34" s="15" t="s">
        <v>30</v>
      </c>
      <c r="K34" s="17">
        <f t="shared" si="0"/>
        <v>214.5</v>
      </c>
      <c r="L34" s="17">
        <f>3.9*15</f>
        <v>58.5</v>
      </c>
      <c r="M34" s="17">
        <v>0</v>
      </c>
      <c r="N34" s="17">
        <f>3.9*40</f>
        <v>156</v>
      </c>
      <c r="O34" s="17">
        <v>0</v>
      </c>
      <c r="P34" s="17" t="s">
        <v>77</v>
      </c>
      <c r="Q34" s="22" t="s">
        <v>78</v>
      </c>
    </row>
    <row r="35" s="5" customFormat="1" ht="77" customHeight="1" spans="1:17">
      <c r="A35" s="12">
        <v>29</v>
      </c>
      <c r="B35" s="12" t="s">
        <v>168</v>
      </c>
      <c r="C35" s="12" t="s">
        <v>169</v>
      </c>
      <c r="D35" s="12" t="s">
        <v>170</v>
      </c>
      <c r="E35" s="12" t="s">
        <v>25</v>
      </c>
      <c r="F35" s="12" t="s">
        <v>171</v>
      </c>
      <c r="G35" s="12" t="s">
        <v>172</v>
      </c>
      <c r="H35" s="12" t="s">
        <v>173</v>
      </c>
      <c r="I35" s="12" t="s">
        <v>174</v>
      </c>
      <c r="J35" s="12" t="s">
        <v>30</v>
      </c>
      <c r="K35" s="12">
        <v>5500</v>
      </c>
      <c r="L35" s="12">
        <v>2000</v>
      </c>
      <c r="M35" s="12">
        <v>0</v>
      </c>
      <c r="N35" s="12">
        <v>0</v>
      </c>
      <c r="O35" s="12">
        <v>0</v>
      </c>
      <c r="P35" s="12" t="s">
        <v>175</v>
      </c>
      <c r="Q35" s="12" t="s">
        <v>176</v>
      </c>
    </row>
    <row r="36" s="5" customFormat="1" ht="93" customHeight="1" spans="1:17">
      <c r="A36" s="12">
        <v>30</v>
      </c>
      <c r="B36" s="12" t="s">
        <v>177</v>
      </c>
      <c r="C36" s="12" t="s">
        <v>44</v>
      </c>
      <c r="D36" s="12" t="s">
        <v>178</v>
      </c>
      <c r="E36" s="12" t="s">
        <v>25</v>
      </c>
      <c r="F36" s="12" t="s">
        <v>179</v>
      </c>
      <c r="G36" s="12" t="s">
        <v>179</v>
      </c>
      <c r="H36" s="12" t="s">
        <v>180</v>
      </c>
      <c r="I36" s="12" t="s">
        <v>180</v>
      </c>
      <c r="J36" s="12" t="s">
        <v>30</v>
      </c>
      <c r="K36" s="12">
        <v>170</v>
      </c>
      <c r="L36" s="12">
        <v>55</v>
      </c>
      <c r="M36" s="12">
        <v>0</v>
      </c>
      <c r="N36" s="12">
        <v>0</v>
      </c>
      <c r="O36" s="12">
        <v>0</v>
      </c>
      <c r="P36" s="12" t="s">
        <v>181</v>
      </c>
      <c r="Q36" s="12" t="s">
        <v>182</v>
      </c>
    </row>
    <row r="37" s="6" customFormat="1" ht="77" customHeight="1" spans="1:16358">
      <c r="A37" s="12">
        <v>31</v>
      </c>
      <c r="B37" s="12" t="s">
        <v>183</v>
      </c>
      <c r="C37" s="12" t="s">
        <v>34</v>
      </c>
      <c r="D37" s="12" t="s">
        <v>184</v>
      </c>
      <c r="E37" s="12" t="s">
        <v>25</v>
      </c>
      <c r="F37" s="12" t="s">
        <v>185</v>
      </c>
      <c r="G37" s="12" t="s">
        <v>185</v>
      </c>
      <c r="H37" s="12" t="s">
        <v>186</v>
      </c>
      <c r="I37" s="12" t="s">
        <v>186</v>
      </c>
      <c r="J37" s="12" t="s">
        <v>30</v>
      </c>
      <c r="K37" s="12">
        <v>50</v>
      </c>
      <c r="L37" s="12">
        <v>50</v>
      </c>
      <c r="M37" s="12">
        <v>0</v>
      </c>
      <c r="N37" s="12">
        <v>0</v>
      </c>
      <c r="O37" s="12">
        <v>0</v>
      </c>
      <c r="P37" s="12" t="s">
        <v>187</v>
      </c>
      <c r="Q37" s="24">
        <v>13883489433</v>
      </c>
      <c r="XED37" s="5"/>
    </row>
    <row r="38" s="7" customFormat="1" ht="132" customHeight="1" spans="1:17">
      <c r="A38" s="12">
        <v>32</v>
      </c>
      <c r="B38" s="12" t="s">
        <v>188</v>
      </c>
      <c r="C38" s="12" t="s">
        <v>189</v>
      </c>
      <c r="D38" s="12" t="s">
        <v>190</v>
      </c>
      <c r="E38" s="12" t="s">
        <v>191</v>
      </c>
      <c r="F38" s="12" t="s">
        <v>192</v>
      </c>
      <c r="G38" s="12" t="s">
        <v>193</v>
      </c>
      <c r="H38" s="12" t="s">
        <v>194</v>
      </c>
      <c r="I38" s="12" t="s">
        <v>194</v>
      </c>
      <c r="J38" s="12" t="s">
        <v>30</v>
      </c>
      <c r="K38" s="12">
        <v>201</v>
      </c>
      <c r="L38" s="12">
        <v>201</v>
      </c>
      <c r="M38" s="12">
        <v>0</v>
      </c>
      <c r="N38" s="12">
        <v>0</v>
      </c>
      <c r="O38" s="12">
        <v>0</v>
      </c>
      <c r="P38" s="12" t="s">
        <v>195</v>
      </c>
      <c r="Q38" s="24">
        <v>13638364805</v>
      </c>
    </row>
    <row r="39" s="5" customFormat="1" ht="124" customHeight="1" spans="1:17">
      <c r="A39" s="12">
        <v>33</v>
      </c>
      <c r="B39" s="12" t="s">
        <v>196</v>
      </c>
      <c r="C39" s="12" t="s">
        <v>38</v>
      </c>
      <c r="D39" s="12" t="s">
        <v>197</v>
      </c>
      <c r="E39" s="12" t="s">
        <v>198</v>
      </c>
      <c r="F39" s="12" t="s">
        <v>199</v>
      </c>
      <c r="G39" s="12" t="s">
        <v>64</v>
      </c>
      <c r="H39" s="12" t="s">
        <v>200</v>
      </c>
      <c r="I39" s="12" t="s">
        <v>201</v>
      </c>
      <c r="J39" s="12" t="s">
        <v>30</v>
      </c>
      <c r="K39" s="12">
        <v>1200</v>
      </c>
      <c r="L39" s="12">
        <v>0</v>
      </c>
      <c r="M39" s="12"/>
      <c r="N39" s="12">
        <v>0</v>
      </c>
      <c r="O39" s="12">
        <v>0</v>
      </c>
      <c r="P39" s="12" t="s">
        <v>202</v>
      </c>
      <c r="Q39" s="24">
        <v>18983925066</v>
      </c>
    </row>
    <row r="40" s="5" customFormat="1" ht="147" customHeight="1" spans="1:17">
      <c r="A40" s="12">
        <v>34</v>
      </c>
      <c r="B40" s="12" t="s">
        <v>203</v>
      </c>
      <c r="C40" s="12" t="s">
        <v>38</v>
      </c>
      <c r="D40" s="12" t="s">
        <v>204</v>
      </c>
      <c r="E40" s="12" t="s">
        <v>205</v>
      </c>
      <c r="F40" s="12" t="s">
        <v>206</v>
      </c>
      <c r="G40" s="12" t="s">
        <v>64</v>
      </c>
      <c r="H40" s="12" t="s">
        <v>207</v>
      </c>
      <c r="I40" s="12" t="s">
        <v>208</v>
      </c>
      <c r="J40" s="12" t="s">
        <v>30</v>
      </c>
      <c r="K40" s="12">
        <v>1200</v>
      </c>
      <c r="L40" s="12">
        <v>0</v>
      </c>
      <c r="M40" s="12">
        <v>0</v>
      </c>
      <c r="N40" s="12">
        <v>0</v>
      </c>
      <c r="O40" s="12">
        <v>0</v>
      </c>
      <c r="P40" s="12" t="s">
        <v>202</v>
      </c>
      <c r="Q40" s="24">
        <v>18983925066</v>
      </c>
    </row>
  </sheetData>
  <autoFilter ref="A6:XFD40">
    <extLst/>
  </autoFilter>
  <mergeCells count="23">
    <mergeCell ref="A1:C1"/>
    <mergeCell ref="G1:Q1"/>
    <mergeCell ref="A2:Q2"/>
    <mergeCell ref="H3:I3"/>
    <mergeCell ref="K3:O3"/>
    <mergeCell ref="L4:N4"/>
    <mergeCell ref="A3:A6"/>
    <mergeCell ref="B3:B6"/>
    <mergeCell ref="C3:C6"/>
    <mergeCell ref="D3:D6"/>
    <mergeCell ref="E3:E6"/>
    <mergeCell ref="F3:F6"/>
    <mergeCell ref="G3:G6"/>
    <mergeCell ref="H4:H6"/>
    <mergeCell ref="I4:I6"/>
    <mergeCell ref="J3:J6"/>
    <mergeCell ref="K4:K6"/>
    <mergeCell ref="L5:L6"/>
    <mergeCell ref="M5:M6"/>
    <mergeCell ref="N5:N6"/>
    <mergeCell ref="O4:O6"/>
    <mergeCell ref="P3:P6"/>
    <mergeCell ref="Q3:Q6"/>
  </mergeCells>
  <dataValidations count="1">
    <dataValidation type="list" allowBlank="1" showInputMessage="1" showErrorMessage="1" sqref="C11 C12">
      <formula1>项目类型</formula1>
    </dataValidation>
  </dataValidations>
  <printOptions horizontalCentered="1" verticalCentered="1"/>
  <pageMargins left="0.15625" right="0.15625" top="0.590277777777778" bottom="0.55" header="0.511805555555556" footer="0.511805555555556"/>
  <pageSetup paperSize="9" scale="70" fitToHeight="0" orientation="landscape" horizont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
  <sheetViews>
    <sheetView workbookViewId="0">
      <selection activeCell="E19" sqref="E19"/>
    </sheetView>
  </sheetViews>
  <sheetFormatPr defaultColWidth="9" defaultRowHeight="15.75" outlineLevelRow="6"/>
  <cols>
    <col min="1" max="16384" width="9" style="1"/>
  </cols>
  <sheetData>
    <row r="1" ht="31.5" spans="1:14">
      <c r="A1" s="2" t="s">
        <v>209</v>
      </c>
      <c r="B1" s="1" t="s">
        <v>210</v>
      </c>
      <c r="C1" s="1" t="s">
        <v>211</v>
      </c>
      <c r="D1" s="1" t="s">
        <v>212</v>
      </c>
      <c r="E1" s="1" t="s">
        <v>213</v>
      </c>
      <c r="F1" s="1" t="s">
        <v>214</v>
      </c>
      <c r="G1" s="1" t="s">
        <v>215</v>
      </c>
      <c r="H1" s="1" t="s">
        <v>216</v>
      </c>
      <c r="I1" s="1" t="s">
        <v>217</v>
      </c>
      <c r="J1" s="1" t="s">
        <v>218</v>
      </c>
      <c r="K1" s="1" t="s">
        <v>219</v>
      </c>
      <c r="L1" s="1" t="s">
        <v>220</v>
      </c>
      <c r="M1" s="1" t="s">
        <v>221</v>
      </c>
      <c r="N1" s="1" t="s">
        <v>222</v>
      </c>
    </row>
    <row r="2" ht="63" spans="1:14">
      <c r="A2" s="2" t="s">
        <v>223</v>
      </c>
      <c r="B2" s="1" t="s">
        <v>224</v>
      </c>
      <c r="C2" s="1" t="s">
        <v>225</v>
      </c>
      <c r="D2" s="1" t="s">
        <v>226</v>
      </c>
      <c r="E2" s="1" t="s">
        <v>213</v>
      </c>
      <c r="F2" s="1" t="s">
        <v>227</v>
      </c>
      <c r="G2" s="1" t="s">
        <v>228</v>
      </c>
      <c r="H2" s="2" t="s">
        <v>216</v>
      </c>
      <c r="I2" s="1" t="s">
        <v>229</v>
      </c>
      <c r="J2" s="1" t="s">
        <v>230</v>
      </c>
      <c r="K2" s="1" t="s">
        <v>231</v>
      </c>
      <c r="L2" s="1" t="s">
        <v>232</v>
      </c>
      <c r="M2" s="1" t="s">
        <v>233</v>
      </c>
      <c r="N2" s="1" t="s">
        <v>222</v>
      </c>
    </row>
    <row r="3" ht="78.75" spans="2:13">
      <c r="B3" s="1" t="s">
        <v>234</v>
      </c>
      <c r="C3" s="1" t="s">
        <v>235</v>
      </c>
      <c r="D3" s="1" t="s">
        <v>236</v>
      </c>
      <c r="F3" s="1" t="s">
        <v>237</v>
      </c>
      <c r="G3" s="1" t="s">
        <v>238</v>
      </c>
      <c r="I3" s="1" t="s">
        <v>239</v>
      </c>
      <c r="J3" s="1" t="s">
        <v>240</v>
      </c>
      <c r="K3" s="1" t="s">
        <v>241</v>
      </c>
      <c r="L3" s="1" t="s">
        <v>242</v>
      </c>
      <c r="M3" s="1" t="s">
        <v>243</v>
      </c>
    </row>
    <row r="4" ht="63" spans="2:13">
      <c r="B4" s="1" t="s">
        <v>244</v>
      </c>
      <c r="C4" s="1" t="s">
        <v>245</v>
      </c>
      <c r="F4" s="1" t="s">
        <v>246</v>
      </c>
      <c r="G4" s="1" t="s">
        <v>247</v>
      </c>
      <c r="I4" s="1" t="s">
        <v>248</v>
      </c>
      <c r="J4" s="1" t="s">
        <v>249</v>
      </c>
      <c r="K4" s="1" t="s">
        <v>250</v>
      </c>
      <c r="L4" s="1" t="s">
        <v>251</v>
      </c>
      <c r="M4" s="1" t="s">
        <v>252</v>
      </c>
    </row>
    <row r="5" ht="47.25" spans="2:13">
      <c r="B5" s="1" t="s">
        <v>253</v>
      </c>
      <c r="C5" s="1" t="s">
        <v>254</v>
      </c>
      <c r="F5" s="1" t="s">
        <v>255</v>
      </c>
      <c r="G5" s="1" t="s">
        <v>256</v>
      </c>
      <c r="I5" s="1" t="s">
        <v>257</v>
      </c>
      <c r="K5" s="1" t="s">
        <v>258</v>
      </c>
      <c r="L5" s="1" t="s">
        <v>259</v>
      </c>
      <c r="M5" s="1" t="s">
        <v>260</v>
      </c>
    </row>
    <row r="6" ht="31.5" spans="2:12">
      <c r="B6" s="1" t="s">
        <v>261</v>
      </c>
      <c r="G6" s="1" t="s">
        <v>262</v>
      </c>
      <c r="I6" s="1" t="s">
        <v>261</v>
      </c>
      <c r="K6" s="1" t="s">
        <v>263</v>
      </c>
      <c r="L6" s="1" t="s">
        <v>264</v>
      </c>
    </row>
    <row r="7" ht="47.25" spans="7:12">
      <c r="G7" s="1" t="s">
        <v>265</v>
      </c>
      <c r="L7" s="1" t="s">
        <v>261</v>
      </c>
    </row>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附表1 项目库备案表</vt:lpstr>
      <vt:lpstr>勿删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dc:creator>
  <cp:lastModifiedBy>admin2</cp:lastModifiedBy>
  <dcterms:created xsi:type="dcterms:W3CDTF">2019-07-16T01:46:00Z</dcterms:created>
  <cp:lastPrinted>2021-06-30T08:16:00Z</cp:lastPrinted>
  <dcterms:modified xsi:type="dcterms:W3CDTF">2026-02-02T15:31:54Z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2052-11.8.2.1132</vt:lpwstr>
  </property>
  <property fmtid="{D5CDD505-2E9C-101B-9397-08002B2CF9AE}" pid="3" name="ICV">
    <vt:lpwstr>B6541DA1206746EAA6F4C7D24DC83446</vt:lpwstr>
  </property>
</Properties>
</file>